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600" yWindow="15" windowWidth="18135" windowHeight="7935" tabRatio="636" activeTab="4"/>
  </bookViews>
  <sheets>
    <sheet name="备注" sheetId="3" r:id="rId1"/>
    <sheet name="双喜演示" sheetId="1" r:id="rId2"/>
    <sheet name="美满一生演示" sheetId="2" r:id="rId3"/>
    <sheet name="老瑞鑫财富升级" sheetId="7" r:id="rId4"/>
    <sheet name="新瑞鑫升级演示" sheetId="8" r:id="rId5"/>
    <sheet name="返本后差异对比" sheetId="11" r:id="rId6"/>
    <sheet name=" 返本后领取对比差异对比" sheetId="10" r:id="rId7"/>
  </sheets>
  <calcPr calcId="125725" iterate="1" iterateCount="1000" iterateDelta="0.01"/>
</workbook>
</file>

<file path=xl/calcChain.xml><?xml version="1.0" encoding="utf-8"?>
<calcChain xmlns="http://schemas.openxmlformats.org/spreadsheetml/2006/main">
  <c r="G9" i="8"/>
  <c r="G10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8"/>
  <c r="C6"/>
  <c r="C7"/>
  <c r="C8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5"/>
  <c r="C4"/>
  <c r="A4" i="11"/>
  <c r="B4" s="1"/>
  <c r="C4" s="1"/>
  <c r="I2"/>
  <c r="B4" i="10"/>
  <c r="F4" s="1"/>
  <c r="A4"/>
  <c r="J2"/>
  <c r="F7" i="8"/>
  <c r="E7" i="7"/>
  <c r="G4" i="8"/>
  <c r="G5" s="1"/>
  <c r="A4"/>
  <c r="A5" s="1"/>
  <c r="B5" s="1"/>
  <c r="J2"/>
  <c r="E4" s="1"/>
  <c r="E5" s="1"/>
  <c r="B4" i="7"/>
  <c r="A4"/>
  <c r="A5" s="1"/>
  <c r="I2"/>
  <c r="D4" s="1"/>
  <c r="I2" i="2"/>
  <c r="I2" i="1"/>
  <c r="E4" i="2"/>
  <c r="A4"/>
  <c r="A5" s="1"/>
  <c r="A4" i="1"/>
  <c r="A5" s="1"/>
  <c r="B5" s="1"/>
  <c r="E4" i="10" l="1"/>
  <c r="E4" i="11"/>
  <c r="D4"/>
  <c r="A5"/>
  <c r="C4" i="10"/>
  <c r="D4"/>
  <c r="A5"/>
  <c r="B5" s="1"/>
  <c r="F5" s="1"/>
  <c r="B4" i="8"/>
  <c r="G6"/>
  <c r="E6"/>
  <c r="H5"/>
  <c r="A6"/>
  <c r="B6" s="1"/>
  <c r="H4"/>
  <c r="B5" i="7"/>
  <c r="A6"/>
  <c r="A7" s="1"/>
  <c r="B7" s="1"/>
  <c r="C7" s="1"/>
  <c r="D5"/>
  <c r="G5" s="1"/>
  <c r="G4"/>
  <c r="F4"/>
  <c r="F5" s="1"/>
  <c r="B4" i="2"/>
  <c r="C4" s="1"/>
  <c r="F4" s="1"/>
  <c r="F5" s="1"/>
  <c r="B5"/>
  <c r="C5" s="1"/>
  <c r="E5" s="1"/>
  <c r="A6"/>
  <c r="A6" i="1"/>
  <c r="E5" i="10" l="1"/>
  <c r="C5"/>
  <c r="D5"/>
  <c r="D6" s="1"/>
  <c r="A6" i="11"/>
  <c r="B5"/>
  <c r="D5" s="1"/>
  <c r="G4"/>
  <c r="F4"/>
  <c r="H4" i="10"/>
  <c r="G4"/>
  <c r="A6"/>
  <c r="B6" s="1"/>
  <c r="F6" s="1"/>
  <c r="H6" i="8"/>
  <c r="A7"/>
  <c r="B7" s="1"/>
  <c r="B6" i="7"/>
  <c r="D6" s="1"/>
  <c r="D7" s="1"/>
  <c r="A8"/>
  <c r="A9" s="1"/>
  <c r="F6"/>
  <c r="F7" s="1"/>
  <c r="D4" i="2"/>
  <c r="D5" s="1"/>
  <c r="A7"/>
  <c r="B6"/>
  <c r="C6" s="1"/>
  <c r="E6" s="1"/>
  <c r="A7" i="1"/>
  <c r="B6"/>
  <c r="C6" s="1"/>
  <c r="F6" s="1"/>
  <c r="F6" i="2" l="1"/>
  <c r="D6" i="1"/>
  <c r="D7" s="1"/>
  <c r="E6"/>
  <c r="G5" i="10"/>
  <c r="C6"/>
  <c r="E6"/>
  <c r="E5" i="11"/>
  <c r="E6" s="1"/>
  <c r="C5"/>
  <c r="A7"/>
  <c r="B6"/>
  <c r="D6" s="1"/>
  <c r="H5" i="10"/>
  <c r="A7"/>
  <c r="B7" s="1"/>
  <c r="F7" s="1"/>
  <c r="G6" i="7"/>
  <c r="D7" i="8"/>
  <c r="A8"/>
  <c r="B8" s="1"/>
  <c r="B8" i="7"/>
  <c r="G7"/>
  <c r="A10"/>
  <c r="B9"/>
  <c r="D8"/>
  <c r="F8"/>
  <c r="G4" i="2"/>
  <c r="D6"/>
  <c r="G5"/>
  <c r="B7"/>
  <c r="C7" s="1"/>
  <c r="E7" s="1"/>
  <c r="A8"/>
  <c r="A8" i="1"/>
  <c r="B7"/>
  <c r="F7" s="1"/>
  <c r="F7" i="2" l="1"/>
  <c r="G7" i="1"/>
  <c r="G6" i="10"/>
  <c r="C6" i="11"/>
  <c r="E7" i="10"/>
  <c r="E7" i="11"/>
  <c r="G5"/>
  <c r="G6"/>
  <c r="B7"/>
  <c r="D7" s="1"/>
  <c r="A8"/>
  <c r="D7" i="10"/>
  <c r="C7"/>
  <c r="H6"/>
  <c r="A8"/>
  <c r="B8" s="1"/>
  <c r="F8" s="1"/>
  <c r="G8" i="7"/>
  <c r="E7" i="8"/>
  <c r="G7"/>
  <c r="D8"/>
  <c r="A9"/>
  <c r="B9" s="1"/>
  <c r="D9" i="7"/>
  <c r="B10"/>
  <c r="C10" s="1"/>
  <c r="E10" s="1"/>
  <c r="A11"/>
  <c r="F9"/>
  <c r="D7" i="2"/>
  <c r="A9"/>
  <c r="B8"/>
  <c r="G6" i="1"/>
  <c r="A9"/>
  <c r="B8"/>
  <c r="C8" s="1"/>
  <c r="E8" s="1"/>
  <c r="F8" i="2" l="1"/>
  <c r="F9" s="1"/>
  <c r="F8" i="1"/>
  <c r="C7" i="11"/>
  <c r="C8" s="1"/>
  <c r="G7" i="10"/>
  <c r="F5" i="11"/>
  <c r="F6"/>
  <c r="B8"/>
  <c r="E8" s="1"/>
  <c r="A9"/>
  <c r="C8" i="10"/>
  <c r="E8"/>
  <c r="D8"/>
  <c r="H7"/>
  <c r="A9"/>
  <c r="B9" s="1"/>
  <c r="F9" s="1"/>
  <c r="G9" i="7"/>
  <c r="E8" i="8"/>
  <c r="H7"/>
  <c r="D9"/>
  <c r="A10"/>
  <c r="B10" s="1"/>
  <c r="D10" i="7"/>
  <c r="G10" s="1"/>
  <c r="A12"/>
  <c r="B11"/>
  <c r="F10"/>
  <c r="D8" i="1"/>
  <c r="D9" s="1"/>
  <c r="G6" i="2"/>
  <c r="C8"/>
  <c r="B9"/>
  <c r="C9" s="1"/>
  <c r="A10"/>
  <c r="G7"/>
  <c r="A10" i="1"/>
  <c r="B9"/>
  <c r="F10" i="2" l="1"/>
  <c r="D8"/>
  <c r="E8"/>
  <c r="E9" s="1"/>
  <c r="F9" i="1"/>
  <c r="F10" s="1"/>
  <c r="D8" i="11"/>
  <c r="D9" s="1"/>
  <c r="D9" i="10"/>
  <c r="F7" i="11"/>
  <c r="A10"/>
  <c r="B9"/>
  <c r="C9" s="1"/>
  <c r="G7"/>
  <c r="G8" i="10"/>
  <c r="C9"/>
  <c r="C10" s="1"/>
  <c r="E9"/>
  <c r="A10"/>
  <c r="B10" s="1"/>
  <c r="F10" s="1"/>
  <c r="E9" i="8"/>
  <c r="H8"/>
  <c r="A11"/>
  <c r="B11" s="1"/>
  <c r="D10"/>
  <c r="D11" i="7"/>
  <c r="G11" s="1"/>
  <c r="A13"/>
  <c r="B12"/>
  <c r="F11"/>
  <c r="F12" s="1"/>
  <c r="D9" i="2"/>
  <c r="B10"/>
  <c r="C10" s="1"/>
  <c r="A11"/>
  <c r="G8" i="1"/>
  <c r="A11"/>
  <c r="B10"/>
  <c r="C10" s="1"/>
  <c r="E10" s="1"/>
  <c r="E10" i="2" l="1"/>
  <c r="E9" i="11"/>
  <c r="D10" i="10"/>
  <c r="F8" i="11"/>
  <c r="G8"/>
  <c r="A11"/>
  <c r="B10"/>
  <c r="G9" i="10"/>
  <c r="E10"/>
  <c r="G10" s="1"/>
  <c r="H8"/>
  <c r="A11"/>
  <c r="B11" s="1"/>
  <c r="F11" s="1"/>
  <c r="H9" i="8"/>
  <c r="A12"/>
  <c r="B12" s="1"/>
  <c r="D11"/>
  <c r="E10"/>
  <c r="D12" i="7"/>
  <c r="G12" s="1"/>
  <c r="A14"/>
  <c r="B13"/>
  <c r="C13" s="1"/>
  <c r="E13" s="1"/>
  <c r="D10" i="2"/>
  <c r="D10" i="1"/>
  <c r="D11" s="1"/>
  <c r="G8" i="2"/>
  <c r="G9"/>
  <c r="A12"/>
  <c r="B11"/>
  <c r="C11" s="1"/>
  <c r="F11" s="1"/>
  <c r="G9" i="1"/>
  <c r="A12"/>
  <c r="B11"/>
  <c r="F11" s="1"/>
  <c r="E11" i="2" l="1"/>
  <c r="E10" i="11"/>
  <c r="E11" s="1"/>
  <c r="C10"/>
  <c r="D11" i="10"/>
  <c r="D10" i="11"/>
  <c r="G9"/>
  <c r="F9"/>
  <c r="B11"/>
  <c r="C11" s="1"/>
  <c r="A12"/>
  <c r="E11" i="10"/>
  <c r="C11"/>
  <c r="H9"/>
  <c r="A12"/>
  <c r="B12" s="1"/>
  <c r="F12" s="1"/>
  <c r="E11" i="8"/>
  <c r="H10"/>
  <c r="A13"/>
  <c r="B13" s="1"/>
  <c r="D12"/>
  <c r="D13" i="7"/>
  <c r="G13" s="1"/>
  <c r="A15"/>
  <c r="B14"/>
  <c r="F13"/>
  <c r="D11" i="2"/>
  <c r="A13"/>
  <c r="B12"/>
  <c r="G10"/>
  <c r="A13" i="1"/>
  <c r="B12"/>
  <c r="C12" s="1"/>
  <c r="F12" s="1"/>
  <c r="G10"/>
  <c r="E12" l="1"/>
  <c r="G11" i="10"/>
  <c r="C12"/>
  <c r="D12"/>
  <c r="D11" i="11"/>
  <c r="G10"/>
  <c r="F10"/>
  <c r="A13"/>
  <c r="B12"/>
  <c r="C12" s="1"/>
  <c r="E12" i="10"/>
  <c r="H10"/>
  <c r="A13"/>
  <c r="B13" s="1"/>
  <c r="F13" s="1"/>
  <c r="A14" i="8"/>
  <c r="B14" s="1"/>
  <c r="D13"/>
  <c r="E12"/>
  <c r="H11"/>
  <c r="D14" i="7"/>
  <c r="G14" s="1"/>
  <c r="B15"/>
  <c r="A16"/>
  <c r="F14"/>
  <c r="D12" i="1"/>
  <c r="D13" s="1"/>
  <c r="C12" i="2"/>
  <c r="B13"/>
  <c r="C13" s="1"/>
  <c r="A14"/>
  <c r="G11"/>
  <c r="G11" i="1"/>
  <c r="A14"/>
  <c r="B13"/>
  <c r="F13" s="1"/>
  <c r="D12" i="2" l="1"/>
  <c r="D13" s="1"/>
  <c r="F12"/>
  <c r="F13" s="1"/>
  <c r="E12"/>
  <c r="E13" s="1"/>
  <c r="G12" i="10"/>
  <c r="D13"/>
  <c r="E12" i="11"/>
  <c r="D12"/>
  <c r="G11"/>
  <c r="F11"/>
  <c r="A14"/>
  <c r="B13"/>
  <c r="C13" s="1"/>
  <c r="E13" i="10"/>
  <c r="C13"/>
  <c r="H12"/>
  <c r="H11"/>
  <c r="A14"/>
  <c r="B14" s="1"/>
  <c r="F14" s="1"/>
  <c r="H12" i="8"/>
  <c r="A15"/>
  <c r="B15" s="1"/>
  <c r="D14"/>
  <c r="E13"/>
  <c r="D15" i="7"/>
  <c r="A17"/>
  <c r="B16"/>
  <c r="C16" s="1"/>
  <c r="E16" s="1"/>
  <c r="F15"/>
  <c r="A15" i="2"/>
  <c r="B14"/>
  <c r="G12" i="1"/>
  <c r="A15"/>
  <c r="B14"/>
  <c r="C14" s="1"/>
  <c r="F14" s="1"/>
  <c r="E14" i="2" l="1"/>
  <c r="F14"/>
  <c r="F15" i="1"/>
  <c r="E14"/>
  <c r="D14" i="10"/>
  <c r="E13" i="11"/>
  <c r="D13"/>
  <c r="G12"/>
  <c r="F12"/>
  <c r="A15"/>
  <c r="B14"/>
  <c r="C14" s="1"/>
  <c r="G13" i="10"/>
  <c r="E14"/>
  <c r="C14"/>
  <c r="H13"/>
  <c r="A15"/>
  <c r="B15" s="1"/>
  <c r="F15" s="1"/>
  <c r="G15" i="7"/>
  <c r="A16" i="8"/>
  <c r="B16" s="1"/>
  <c r="D15"/>
  <c r="H13"/>
  <c r="E14"/>
  <c r="D16" i="7"/>
  <c r="B17"/>
  <c r="A18"/>
  <c r="F16"/>
  <c r="D14" i="1"/>
  <c r="D15" s="1"/>
  <c r="G12" i="2"/>
  <c r="C14"/>
  <c r="D14" s="1"/>
  <c r="B15"/>
  <c r="C15" s="1"/>
  <c r="A16"/>
  <c r="G13"/>
  <c r="G13" i="1"/>
  <c r="A16"/>
  <c r="B15"/>
  <c r="E15" i="2" l="1"/>
  <c r="F15"/>
  <c r="D15"/>
  <c r="D15" i="10"/>
  <c r="E14" i="11"/>
  <c r="D14"/>
  <c r="G13"/>
  <c r="F13"/>
  <c r="B15"/>
  <c r="C15" s="1"/>
  <c r="A16"/>
  <c r="G14" i="10"/>
  <c r="C15"/>
  <c r="E15"/>
  <c r="H14"/>
  <c r="A16"/>
  <c r="B16" s="1"/>
  <c r="F16" s="1"/>
  <c r="G16" i="7"/>
  <c r="A17" i="8"/>
  <c r="B17" s="1"/>
  <c r="D16"/>
  <c r="H14"/>
  <c r="E15"/>
  <c r="D17" i="7"/>
  <c r="A19"/>
  <c r="B18"/>
  <c r="F17"/>
  <c r="A17" i="2"/>
  <c r="B16"/>
  <c r="G14" i="1"/>
  <c r="A17"/>
  <c r="B16"/>
  <c r="C16" s="1"/>
  <c r="F16" s="1"/>
  <c r="E16" i="2" l="1"/>
  <c r="F16"/>
  <c r="F17" i="1"/>
  <c r="E16"/>
  <c r="D16" i="10"/>
  <c r="E15" i="11"/>
  <c r="F14"/>
  <c r="D15"/>
  <c r="G14"/>
  <c r="B16"/>
  <c r="C16" s="1"/>
  <c r="A17"/>
  <c r="G15" i="10"/>
  <c r="C16"/>
  <c r="E16"/>
  <c r="A17"/>
  <c r="B17" s="1"/>
  <c r="F17" s="1"/>
  <c r="G17" i="7"/>
  <c r="H15" i="8"/>
  <c r="A18"/>
  <c r="B18" s="1"/>
  <c r="D17"/>
  <c r="E16"/>
  <c r="D18" i="7"/>
  <c r="A20"/>
  <c r="B19"/>
  <c r="C19" s="1"/>
  <c r="E19" s="1"/>
  <c r="F18"/>
  <c r="D16" i="1"/>
  <c r="D17" s="1"/>
  <c r="G14" i="2"/>
  <c r="C16"/>
  <c r="D16" s="1"/>
  <c r="G15"/>
  <c r="B17"/>
  <c r="C17" s="1"/>
  <c r="A18"/>
  <c r="G15" i="1"/>
  <c r="A18"/>
  <c r="B17"/>
  <c r="E17" i="2" l="1"/>
  <c r="F17"/>
  <c r="D17" i="10"/>
  <c r="C17"/>
  <c r="E16" i="11"/>
  <c r="E17" s="1"/>
  <c r="D16"/>
  <c r="D17" s="1"/>
  <c r="G15"/>
  <c r="F15"/>
  <c r="B17"/>
  <c r="C17" s="1"/>
  <c r="A18"/>
  <c r="G16" i="10"/>
  <c r="E17"/>
  <c r="H15"/>
  <c r="A18"/>
  <c r="B18" s="1"/>
  <c r="F18" s="1"/>
  <c r="G18" i="7"/>
  <c r="A19" i="8"/>
  <c r="B19" s="1"/>
  <c r="D18"/>
  <c r="H16"/>
  <c r="E17"/>
  <c r="D19" i="7"/>
  <c r="G19" s="1"/>
  <c r="A21"/>
  <c r="B20"/>
  <c r="F19"/>
  <c r="D17" i="2"/>
  <c r="B18"/>
  <c r="A19"/>
  <c r="G16" i="1"/>
  <c r="A19"/>
  <c r="B18"/>
  <c r="C18" s="1"/>
  <c r="D18" s="1"/>
  <c r="D19" s="1"/>
  <c r="F18" l="1"/>
  <c r="E18"/>
  <c r="D18" i="10"/>
  <c r="G17"/>
  <c r="F16" i="11"/>
  <c r="G16"/>
  <c r="A19"/>
  <c r="B18"/>
  <c r="D18" s="1"/>
  <c r="E18" i="10"/>
  <c r="C18"/>
  <c r="H16"/>
  <c r="A19"/>
  <c r="B19" s="1"/>
  <c r="F19" s="1"/>
  <c r="A20" i="8"/>
  <c r="B20" s="1"/>
  <c r="D19"/>
  <c r="H17"/>
  <c r="E18"/>
  <c r="H18" s="1"/>
  <c r="D20" i="7"/>
  <c r="A22"/>
  <c r="B21"/>
  <c r="F20"/>
  <c r="C18" i="2"/>
  <c r="D18" s="1"/>
  <c r="G16"/>
  <c r="A20"/>
  <c r="B19"/>
  <c r="C19" s="1"/>
  <c r="G17"/>
  <c r="G17" i="1"/>
  <c r="A20"/>
  <c r="B19"/>
  <c r="F18" i="2" l="1"/>
  <c r="F19" s="1"/>
  <c r="E18"/>
  <c r="E19" s="1"/>
  <c r="E20" s="1"/>
  <c r="F19" i="1"/>
  <c r="D19" i="10"/>
  <c r="D19" i="11"/>
  <c r="E18"/>
  <c r="E19" s="1"/>
  <c r="C18"/>
  <c r="C19" s="1"/>
  <c r="F17"/>
  <c r="G17"/>
  <c r="B19"/>
  <c r="A20"/>
  <c r="E19" i="10"/>
  <c r="G18"/>
  <c r="C19"/>
  <c r="H18"/>
  <c r="H17"/>
  <c r="A20"/>
  <c r="B20" s="1"/>
  <c r="F20" s="1"/>
  <c r="G20" i="7"/>
  <c r="A21" i="8"/>
  <c r="B21" s="1"/>
  <c r="D20"/>
  <c r="E19"/>
  <c r="D21" i="7"/>
  <c r="B22"/>
  <c r="C22" s="1"/>
  <c r="E22" s="1"/>
  <c r="A23"/>
  <c r="F21"/>
  <c r="D19" i="2"/>
  <c r="B20"/>
  <c r="C20" s="1"/>
  <c r="A21"/>
  <c r="A21" i="1"/>
  <c r="B20"/>
  <c r="C20" s="1"/>
  <c r="E20" s="1"/>
  <c r="G18"/>
  <c r="F20" i="2" l="1"/>
  <c r="F20" i="1"/>
  <c r="G18" i="11"/>
  <c r="F18"/>
  <c r="B20"/>
  <c r="C20" s="1"/>
  <c r="A21"/>
  <c r="G19" i="10"/>
  <c r="C20"/>
  <c r="E20"/>
  <c r="D20"/>
  <c r="H19"/>
  <c r="A21"/>
  <c r="B21" s="1"/>
  <c r="F21" s="1"/>
  <c r="G21" i="7"/>
  <c r="A22" i="8"/>
  <c r="B22" s="1"/>
  <c r="D21"/>
  <c r="E20"/>
  <c r="H19"/>
  <c r="D22" i="7"/>
  <c r="G22" s="1"/>
  <c r="A24"/>
  <c r="B23"/>
  <c r="F22"/>
  <c r="D20" i="2"/>
  <c r="D20" i="1"/>
  <c r="D21" s="1"/>
  <c r="G18" i="2"/>
  <c r="B21"/>
  <c r="C21" s="1"/>
  <c r="E21" s="1"/>
  <c r="A22"/>
  <c r="G19"/>
  <c r="G19" i="1"/>
  <c r="A22"/>
  <c r="B21"/>
  <c r="E22" i="2" l="1"/>
  <c r="F21"/>
  <c r="F22" s="1"/>
  <c r="F21" i="1"/>
  <c r="C21" i="10"/>
  <c r="D20" i="11"/>
  <c r="D21" i="10"/>
  <c r="E20" i="11"/>
  <c r="E21" s="1"/>
  <c r="G19"/>
  <c r="B21"/>
  <c r="C21" s="1"/>
  <c r="A22"/>
  <c r="E21" i="10"/>
  <c r="G20"/>
  <c r="H20"/>
  <c r="A22"/>
  <c r="B22" s="1"/>
  <c r="F22" s="1"/>
  <c r="H20" i="8"/>
  <c r="E21"/>
  <c r="A23"/>
  <c r="B23" s="1"/>
  <c r="D22"/>
  <c r="D23" i="7"/>
  <c r="A25"/>
  <c r="B24"/>
  <c r="F23"/>
  <c r="D21" i="2"/>
  <c r="G20"/>
  <c r="A23"/>
  <c r="B22"/>
  <c r="C22" s="1"/>
  <c r="G20" i="1"/>
  <c r="A23"/>
  <c r="B22"/>
  <c r="C22" s="1"/>
  <c r="E22" s="1"/>
  <c r="F23" i="2" l="1"/>
  <c r="F22" i="1"/>
  <c r="G21" i="10"/>
  <c r="C22"/>
  <c r="D21" i="11"/>
  <c r="G20"/>
  <c r="F19"/>
  <c r="A23"/>
  <c r="B22"/>
  <c r="E22" s="1"/>
  <c r="F20"/>
  <c r="E22" i="10"/>
  <c r="D22"/>
  <c r="H21"/>
  <c r="A23"/>
  <c r="B23" s="1"/>
  <c r="F23" s="1"/>
  <c r="G23" i="7"/>
  <c r="H21" i="8"/>
  <c r="D23"/>
  <c r="A24"/>
  <c r="B24" s="1"/>
  <c r="E22"/>
  <c r="D24" i="7"/>
  <c r="A26"/>
  <c r="B25"/>
  <c r="C25" s="1"/>
  <c r="E25" s="1"/>
  <c r="F24"/>
  <c r="D22" i="1"/>
  <c r="D23" s="1"/>
  <c r="D22" i="2"/>
  <c r="G21"/>
  <c r="A24"/>
  <c r="B23"/>
  <c r="C23" s="1"/>
  <c r="E23" s="1"/>
  <c r="G21" i="1"/>
  <c r="A24"/>
  <c r="B23"/>
  <c r="E24" i="2" l="1"/>
  <c r="F24"/>
  <c r="F23" i="1"/>
  <c r="G22" i="10"/>
  <c r="C23"/>
  <c r="C22" i="11"/>
  <c r="D22"/>
  <c r="G21"/>
  <c r="F21"/>
  <c r="B23"/>
  <c r="E23" s="1"/>
  <c r="A24"/>
  <c r="D23" i="10"/>
  <c r="E23"/>
  <c r="H22"/>
  <c r="A24"/>
  <c r="B24" s="1"/>
  <c r="F24" s="1"/>
  <c r="G24" i="7"/>
  <c r="A25" i="8"/>
  <c r="B25" s="1"/>
  <c r="D24"/>
  <c r="E23"/>
  <c r="H22"/>
  <c r="D25" i="7"/>
  <c r="G25" s="1"/>
  <c r="A27"/>
  <c r="B26"/>
  <c r="F25"/>
  <c r="D23" i="2"/>
  <c r="A25"/>
  <c r="B24"/>
  <c r="C24" s="1"/>
  <c r="G22"/>
  <c r="G22" i="1"/>
  <c r="A25"/>
  <c r="B24"/>
  <c r="C24" s="1"/>
  <c r="E24" s="1"/>
  <c r="F24" l="1"/>
  <c r="G23" i="10"/>
  <c r="C24"/>
  <c r="D24"/>
  <c r="C23" i="11"/>
  <c r="D23"/>
  <c r="F22"/>
  <c r="G22"/>
  <c r="B24"/>
  <c r="E24" s="1"/>
  <c r="A25"/>
  <c r="E24" i="10"/>
  <c r="A25"/>
  <c r="B25" s="1"/>
  <c r="F25" s="1"/>
  <c r="A26" i="8"/>
  <c r="B26" s="1"/>
  <c r="D25"/>
  <c r="E24"/>
  <c r="H23"/>
  <c r="D26" i="7"/>
  <c r="B27"/>
  <c r="A28"/>
  <c r="F26"/>
  <c r="D24" i="1"/>
  <c r="D25" s="1"/>
  <c r="D24" i="2"/>
  <c r="G23"/>
  <c r="A26"/>
  <c r="B25"/>
  <c r="C25" s="1"/>
  <c r="F25" s="1"/>
  <c r="A26" i="1"/>
  <c r="B25"/>
  <c r="F25" s="1"/>
  <c r="G23"/>
  <c r="E25" i="2" l="1"/>
  <c r="G24" i="10"/>
  <c r="C25"/>
  <c r="C24" i="11"/>
  <c r="D24"/>
  <c r="G24" s="1"/>
  <c r="G23"/>
  <c r="A26"/>
  <c r="B25"/>
  <c r="D25" i="10"/>
  <c r="E25"/>
  <c r="H24"/>
  <c r="H23"/>
  <c r="A26"/>
  <c r="B26" s="1"/>
  <c r="F26" s="1"/>
  <c r="H24" i="8"/>
  <c r="G26" i="7"/>
  <c r="E25" i="8"/>
  <c r="D26"/>
  <c r="A27"/>
  <c r="B27" s="1"/>
  <c r="D27" i="7"/>
  <c r="G27" s="1"/>
  <c r="A29"/>
  <c r="B28"/>
  <c r="C28" s="1"/>
  <c r="E28" s="1"/>
  <c r="F27"/>
  <c r="D25" i="2"/>
  <c r="G24"/>
  <c r="B26"/>
  <c r="A27"/>
  <c r="A27" i="1"/>
  <c r="B26"/>
  <c r="C26" s="1"/>
  <c r="E26" s="1"/>
  <c r="G24"/>
  <c r="E26" i="2" l="1"/>
  <c r="E27" s="1"/>
  <c r="F26" i="1"/>
  <c r="G25" i="10"/>
  <c r="C26"/>
  <c r="C25" i="11"/>
  <c r="E25"/>
  <c r="E26" s="1"/>
  <c r="D25"/>
  <c r="F23"/>
  <c r="B26"/>
  <c r="A27"/>
  <c r="F24"/>
  <c r="E26" i="10"/>
  <c r="D26"/>
  <c r="H25"/>
  <c r="A27"/>
  <c r="B27" s="1"/>
  <c r="F27" s="1"/>
  <c r="C27" s="1"/>
  <c r="E26" i="8"/>
  <c r="H25"/>
  <c r="D27"/>
  <c r="A28"/>
  <c r="B28" s="1"/>
  <c r="D28" i="7"/>
  <c r="A30"/>
  <c r="B29"/>
  <c r="F28"/>
  <c r="D26" i="1"/>
  <c r="D27" s="1"/>
  <c r="C26" i="2"/>
  <c r="F26" s="1"/>
  <c r="F27" s="1"/>
  <c r="G25"/>
  <c r="A28"/>
  <c r="B27"/>
  <c r="C27" s="1"/>
  <c r="G25" i="1"/>
  <c r="A28"/>
  <c r="B27"/>
  <c r="F28" i="2" l="1"/>
  <c r="E28"/>
  <c r="F27" i="1"/>
  <c r="D26" i="11"/>
  <c r="C26"/>
  <c r="F26" s="1"/>
  <c r="F25"/>
  <c r="G25"/>
  <c r="A28"/>
  <c r="B27"/>
  <c r="E27" s="1"/>
  <c r="E27" i="10"/>
  <c r="G27" s="1"/>
  <c r="G26"/>
  <c r="D27"/>
  <c r="H26"/>
  <c r="A28"/>
  <c r="B28" s="1"/>
  <c r="F28" s="1"/>
  <c r="C28" s="1"/>
  <c r="E27" i="8"/>
  <c r="H26"/>
  <c r="A29"/>
  <c r="B29" s="1"/>
  <c r="D28"/>
  <c r="G28" i="7"/>
  <c r="D29"/>
  <c r="G29" s="1"/>
  <c r="A31"/>
  <c r="B30"/>
  <c r="F29"/>
  <c r="D26" i="2"/>
  <c r="D27" s="1"/>
  <c r="B28"/>
  <c r="C28" s="1"/>
  <c r="A29"/>
  <c r="G26" i="1"/>
  <c r="A29"/>
  <c r="B28"/>
  <c r="C28" s="1"/>
  <c r="E28" s="1"/>
  <c r="E29" i="2" l="1"/>
  <c r="F28" i="1"/>
  <c r="D27" i="11"/>
  <c r="C27"/>
  <c r="G26"/>
  <c r="B28"/>
  <c r="E28" s="1"/>
  <c r="A29"/>
  <c r="D28" i="10"/>
  <c r="E28"/>
  <c r="G28" s="1"/>
  <c r="H27"/>
  <c r="A29"/>
  <c r="B29" s="1"/>
  <c r="F29" s="1"/>
  <c r="C29" s="1"/>
  <c r="H27" i="8"/>
  <c r="A30"/>
  <c r="B30" s="1"/>
  <c r="D29"/>
  <c r="E28"/>
  <c r="D30" i="7"/>
  <c r="G30" s="1"/>
  <c r="A32"/>
  <c r="B31"/>
  <c r="C31" s="1"/>
  <c r="E31" s="1"/>
  <c r="F30"/>
  <c r="D28" i="1"/>
  <c r="D29" s="1"/>
  <c r="D28" i="2"/>
  <c r="G26"/>
  <c r="G27"/>
  <c r="B29"/>
  <c r="C29" s="1"/>
  <c r="F29" s="1"/>
  <c r="A30"/>
  <c r="G27" i="1"/>
  <c r="A30"/>
  <c r="B29"/>
  <c r="F29" l="1"/>
  <c r="D28" i="11"/>
  <c r="G28" s="1"/>
  <c r="C28"/>
  <c r="F27"/>
  <c r="G27"/>
  <c r="B29"/>
  <c r="A30"/>
  <c r="D29" i="10"/>
  <c r="E29"/>
  <c r="G29" s="1"/>
  <c r="H28"/>
  <c r="A30"/>
  <c r="B30" s="1"/>
  <c r="F30" s="1"/>
  <c r="C30" s="1"/>
  <c r="A31" i="8"/>
  <c r="B31" s="1"/>
  <c r="D30"/>
  <c r="H28"/>
  <c r="E29"/>
  <c r="D31" i="7"/>
  <c r="A33"/>
  <c r="B32"/>
  <c r="F31"/>
  <c r="D29" i="2"/>
  <c r="G28"/>
  <c r="A31"/>
  <c r="B30"/>
  <c r="G28" i="1"/>
  <c r="A31"/>
  <c r="B30"/>
  <c r="C30" s="1"/>
  <c r="E30" s="1"/>
  <c r="F30" l="1"/>
  <c r="C29" i="11"/>
  <c r="C30" s="1"/>
  <c r="E29"/>
  <c r="E30" s="1"/>
  <c r="D29"/>
  <c r="F28"/>
  <c r="B30"/>
  <c r="A31"/>
  <c r="D30" i="10"/>
  <c r="E30"/>
  <c r="G30" s="1"/>
  <c r="H29"/>
  <c r="A31"/>
  <c r="B31" s="1"/>
  <c r="F31" s="1"/>
  <c r="C31" s="1"/>
  <c r="G31" i="7"/>
  <c r="A32" i="8"/>
  <c r="B32" s="1"/>
  <c r="D31"/>
  <c r="E30"/>
  <c r="H29"/>
  <c r="D32" i="7"/>
  <c r="B33"/>
  <c r="A34"/>
  <c r="F32"/>
  <c r="D30" i="1"/>
  <c r="D31" s="1"/>
  <c r="C30" i="2"/>
  <c r="G29"/>
  <c r="A32"/>
  <c r="B31"/>
  <c r="C31" s="1"/>
  <c r="G29" i="1"/>
  <c r="A32"/>
  <c r="B31"/>
  <c r="E30" i="2" l="1"/>
  <c r="E31" s="1"/>
  <c r="E32" s="1"/>
  <c r="F30"/>
  <c r="F31" s="1"/>
  <c r="F31" i="1"/>
  <c r="D31" i="10"/>
  <c r="D30" i="11"/>
  <c r="F29"/>
  <c r="A32"/>
  <c r="B31"/>
  <c r="G29"/>
  <c r="E31" i="10"/>
  <c r="G31" s="1"/>
  <c r="H30"/>
  <c r="A32"/>
  <c r="B32" s="1"/>
  <c r="F32" s="1"/>
  <c r="C32" s="1"/>
  <c r="H30" i="8"/>
  <c r="G32" i="7"/>
  <c r="A33" i="8"/>
  <c r="B33" s="1"/>
  <c r="D32"/>
  <c r="E31"/>
  <c r="D33" i="7"/>
  <c r="G33" s="1"/>
  <c r="B34"/>
  <c r="C34" s="1"/>
  <c r="E34" s="1"/>
  <c r="A35"/>
  <c r="F33"/>
  <c r="D30" i="2"/>
  <c r="D31" s="1"/>
  <c r="A33"/>
  <c r="B32"/>
  <c r="C32" s="1"/>
  <c r="G30" i="1"/>
  <c r="A33"/>
  <c r="B32"/>
  <c r="C32" s="1"/>
  <c r="E32" s="1"/>
  <c r="E33" i="2" l="1"/>
  <c r="F32"/>
  <c r="F33" s="1"/>
  <c r="F32" i="1"/>
  <c r="D32" i="10"/>
  <c r="D31" i="11"/>
  <c r="C31"/>
  <c r="E31"/>
  <c r="F30"/>
  <c r="A33"/>
  <c r="B32"/>
  <c r="G30"/>
  <c r="E32" i="10"/>
  <c r="G32" s="1"/>
  <c r="H31"/>
  <c r="A33"/>
  <c r="B33" s="1"/>
  <c r="F33" s="1"/>
  <c r="H31" i="8"/>
  <c r="E32"/>
  <c r="A34"/>
  <c r="B34" s="1"/>
  <c r="D33"/>
  <c r="D34" i="7"/>
  <c r="G34" s="1"/>
  <c r="A36"/>
  <c r="B35"/>
  <c r="F34"/>
  <c r="D32" i="1"/>
  <c r="D33" s="1"/>
  <c r="D32" i="2"/>
  <c r="G30"/>
  <c r="B33"/>
  <c r="C33" s="1"/>
  <c r="A34"/>
  <c r="G31"/>
  <c r="A34" i="1"/>
  <c r="B33"/>
  <c r="G31"/>
  <c r="F33" l="1"/>
  <c r="D33" i="10"/>
  <c r="C32" i="11"/>
  <c r="E32"/>
  <c r="D32"/>
  <c r="G31"/>
  <c r="F31"/>
  <c r="A34"/>
  <c r="B33"/>
  <c r="C33" s="1"/>
  <c r="E33" i="10"/>
  <c r="C33"/>
  <c r="H32"/>
  <c r="A34"/>
  <c r="B34" s="1"/>
  <c r="F34" s="1"/>
  <c r="A35" i="8"/>
  <c r="B35" s="1"/>
  <c r="D34"/>
  <c r="H32"/>
  <c r="E33"/>
  <c r="H33" s="1"/>
  <c r="D35" i="7"/>
  <c r="A37"/>
  <c r="B36"/>
  <c r="F35"/>
  <c r="D33" i="2"/>
  <c r="G32"/>
  <c r="B34"/>
  <c r="A35"/>
  <c r="G32" i="1"/>
  <c r="A35"/>
  <c r="B34"/>
  <c r="C34" s="1"/>
  <c r="E34" s="1"/>
  <c r="F34" l="1"/>
  <c r="D34" i="10"/>
  <c r="E34"/>
  <c r="D33" i="11"/>
  <c r="E33"/>
  <c r="F32"/>
  <c r="G32"/>
  <c r="B34"/>
  <c r="C34" s="1"/>
  <c r="A35"/>
  <c r="G33" i="10"/>
  <c r="C34"/>
  <c r="H33"/>
  <c r="A35"/>
  <c r="B35" s="1"/>
  <c r="F35" s="1"/>
  <c r="G35" i="7"/>
  <c r="A36" i="8"/>
  <c r="B36" s="1"/>
  <c r="D35"/>
  <c r="E34"/>
  <c r="D36" i="7"/>
  <c r="G36" s="1"/>
  <c r="A38"/>
  <c r="B37"/>
  <c r="C37" s="1"/>
  <c r="E37" s="1"/>
  <c r="F36"/>
  <c r="D34" i="1"/>
  <c r="D35" s="1"/>
  <c r="C34" i="2"/>
  <c r="G33"/>
  <c r="A36"/>
  <c r="B35"/>
  <c r="C35" s="1"/>
  <c r="G33" i="1"/>
  <c r="A36"/>
  <c r="B35"/>
  <c r="F35" s="1"/>
  <c r="D34" i="2" l="1"/>
  <c r="D35" s="1"/>
  <c r="F34"/>
  <c r="F35" s="1"/>
  <c r="E34"/>
  <c r="E35" s="1"/>
  <c r="D34" i="11"/>
  <c r="D35" s="1"/>
  <c r="E34"/>
  <c r="E35" s="1"/>
  <c r="G34" i="10"/>
  <c r="B35" i="11"/>
  <c r="C35" s="1"/>
  <c r="A36"/>
  <c r="C35" i="10"/>
  <c r="E35"/>
  <c r="D35"/>
  <c r="H34"/>
  <c r="A36"/>
  <c r="B36" s="1"/>
  <c r="F36" s="1"/>
  <c r="A37" i="8"/>
  <c r="B37" s="1"/>
  <c r="D36"/>
  <c r="H34"/>
  <c r="E35"/>
  <c r="D37" i="7"/>
  <c r="G37" s="1"/>
  <c r="A39"/>
  <c r="B38"/>
  <c r="F37"/>
  <c r="A37" i="2"/>
  <c r="B36"/>
  <c r="C36" s="1"/>
  <c r="A37" i="1"/>
  <c r="B36"/>
  <c r="C36" s="1"/>
  <c r="E36" s="1"/>
  <c r="G34"/>
  <c r="F36" i="2" l="1"/>
  <c r="F37" s="1"/>
  <c r="E36"/>
  <c r="E37" s="1"/>
  <c r="F36" i="1"/>
  <c r="E36" i="11"/>
  <c r="G34"/>
  <c r="G33"/>
  <c r="F33"/>
  <c r="A37"/>
  <c r="B36"/>
  <c r="C36" s="1"/>
  <c r="D36" i="10"/>
  <c r="G35"/>
  <c r="C36"/>
  <c r="E36"/>
  <c r="A37"/>
  <c r="B37" s="1"/>
  <c r="F37" s="1"/>
  <c r="A38" i="8"/>
  <c r="B38" s="1"/>
  <c r="D37"/>
  <c r="H35"/>
  <c r="E36"/>
  <c r="D38" i="7"/>
  <c r="A40"/>
  <c r="B39"/>
  <c r="F38"/>
  <c r="D36" i="1"/>
  <c r="D37" s="1"/>
  <c r="D36" i="2"/>
  <c r="G34"/>
  <c r="G35"/>
  <c r="B37"/>
  <c r="C37" s="1"/>
  <c r="A38"/>
  <c r="G35" i="1"/>
  <c r="A38"/>
  <c r="B37"/>
  <c r="F37" s="1"/>
  <c r="H36" i="8" l="1"/>
  <c r="F38" i="1"/>
  <c r="C37" i="10"/>
  <c r="C37" i="11"/>
  <c r="D36"/>
  <c r="F34"/>
  <c r="B37"/>
  <c r="E37" s="1"/>
  <c r="A38"/>
  <c r="D37" i="10"/>
  <c r="G36"/>
  <c r="E37"/>
  <c r="H35"/>
  <c r="A38"/>
  <c r="B38" s="1"/>
  <c r="F38" s="1"/>
  <c r="G38" i="7"/>
  <c r="A39" i="8"/>
  <c r="B39" s="1"/>
  <c r="D38"/>
  <c r="E37"/>
  <c r="D39" i="7"/>
  <c r="A41"/>
  <c r="B40"/>
  <c r="C40" s="1"/>
  <c r="E40" s="1"/>
  <c r="F39"/>
  <c r="D37" i="2"/>
  <c r="G36"/>
  <c r="A39"/>
  <c r="B38"/>
  <c r="A39" i="1"/>
  <c r="B38"/>
  <c r="C38" s="1"/>
  <c r="E38" s="1"/>
  <c r="G36"/>
  <c r="G37" i="10" l="1"/>
  <c r="C38"/>
  <c r="D38"/>
  <c r="D37" i="11"/>
  <c r="D38" s="1"/>
  <c r="G35"/>
  <c r="F35"/>
  <c r="B38"/>
  <c r="E38" s="1"/>
  <c r="A39"/>
  <c r="E38" i="10"/>
  <c r="H37"/>
  <c r="H36"/>
  <c r="A39"/>
  <c r="B39" s="1"/>
  <c r="F39" s="1"/>
  <c r="G39" i="7"/>
  <c r="A40" i="8"/>
  <c r="B40" s="1"/>
  <c r="D39"/>
  <c r="H37"/>
  <c r="E38"/>
  <c r="D40" i="7"/>
  <c r="G40" s="1"/>
  <c r="B41"/>
  <c r="A42"/>
  <c r="F40"/>
  <c r="D38" i="1"/>
  <c r="D39" s="1"/>
  <c r="C38" i="2"/>
  <c r="G37"/>
  <c r="B39"/>
  <c r="C39" s="1"/>
  <c r="A40"/>
  <c r="G37" i="1"/>
  <c r="A40"/>
  <c r="B39"/>
  <c r="F39" s="1"/>
  <c r="D38" i="2" l="1"/>
  <c r="D39" s="1"/>
  <c r="E38"/>
  <c r="E39" s="1"/>
  <c r="F38"/>
  <c r="F39" s="1"/>
  <c r="F40" i="1"/>
  <c r="C39" i="10"/>
  <c r="G38"/>
  <c r="C38" i="11"/>
  <c r="G36"/>
  <c r="F36"/>
  <c r="A40"/>
  <c r="B39"/>
  <c r="D39" s="1"/>
  <c r="F37"/>
  <c r="D39" i="10"/>
  <c r="E39"/>
  <c r="A40"/>
  <c r="B40" s="1"/>
  <c r="F40" s="1"/>
  <c r="A41" i="8"/>
  <c r="B41" s="1"/>
  <c r="D40"/>
  <c r="H38"/>
  <c r="E39"/>
  <c r="H39" s="1"/>
  <c r="D41" i="7"/>
  <c r="A43"/>
  <c r="B42"/>
  <c r="F41"/>
  <c r="A41" i="2"/>
  <c r="B40"/>
  <c r="C40" s="1"/>
  <c r="G38" i="1"/>
  <c r="A41"/>
  <c r="B40"/>
  <c r="C40" s="1"/>
  <c r="E40" s="1"/>
  <c r="E40" i="2" l="1"/>
  <c r="E41" s="1"/>
  <c r="F40"/>
  <c r="F41" s="1"/>
  <c r="F41" i="1"/>
  <c r="G39" i="10"/>
  <c r="C40"/>
  <c r="D40"/>
  <c r="D40" i="11"/>
  <c r="E39"/>
  <c r="E40" s="1"/>
  <c r="C39"/>
  <c r="G37"/>
  <c r="B40"/>
  <c r="A41"/>
  <c r="E40" i="10"/>
  <c r="H38"/>
  <c r="H39"/>
  <c r="A41"/>
  <c r="B41" s="1"/>
  <c r="F41" s="1"/>
  <c r="C41" s="1"/>
  <c r="G41" i="7"/>
  <c r="A42" i="8"/>
  <c r="B42" s="1"/>
  <c r="D41"/>
  <c r="E40"/>
  <c r="D42" i="7"/>
  <c r="A44"/>
  <c r="B43"/>
  <c r="C43" s="1"/>
  <c r="E43" s="1"/>
  <c r="F42"/>
  <c r="D40" i="2"/>
  <c r="D40" i="1"/>
  <c r="D41" s="1"/>
  <c r="G38" i="2"/>
  <c r="B41"/>
  <c r="C41" s="1"/>
  <c r="A42"/>
  <c r="G39"/>
  <c r="G39" i="1"/>
  <c r="A42"/>
  <c r="B41"/>
  <c r="F42" l="1"/>
  <c r="G40" i="10"/>
  <c r="C40" i="11"/>
  <c r="G39"/>
  <c r="G38"/>
  <c r="F38"/>
  <c r="F39"/>
  <c r="B41"/>
  <c r="E41" s="1"/>
  <c r="A42"/>
  <c r="D41" i="10"/>
  <c r="D42" s="1"/>
  <c r="E41"/>
  <c r="G41" s="1"/>
  <c r="H40"/>
  <c r="A42"/>
  <c r="B42" s="1"/>
  <c r="F42" s="1"/>
  <c r="C42" s="1"/>
  <c r="D42" i="8"/>
  <c r="A43"/>
  <c r="B43" s="1"/>
  <c r="E41"/>
  <c r="H40"/>
  <c r="D43" i="7"/>
  <c r="G43" s="1"/>
  <c r="G42"/>
  <c r="A45"/>
  <c r="B44"/>
  <c r="F43"/>
  <c r="D41" i="2"/>
  <c r="B42"/>
  <c r="A43"/>
  <c r="G40"/>
  <c r="G40" i="1"/>
  <c r="A43"/>
  <c r="B42"/>
  <c r="C42" s="1"/>
  <c r="E42" s="1"/>
  <c r="F43" l="1"/>
  <c r="D41" i="11"/>
  <c r="C41"/>
  <c r="F40"/>
  <c r="G40"/>
  <c r="A43"/>
  <c r="B42"/>
  <c r="E42" i="10"/>
  <c r="G42" s="1"/>
  <c r="H41"/>
  <c r="A43"/>
  <c r="B43" s="1"/>
  <c r="F43" s="1"/>
  <c r="E42" i="8"/>
  <c r="H41"/>
  <c r="A44"/>
  <c r="B44" s="1"/>
  <c r="D43"/>
  <c r="D44" i="7"/>
  <c r="B45"/>
  <c r="A46"/>
  <c r="F44"/>
  <c r="D42" i="1"/>
  <c r="D43" s="1"/>
  <c r="C42" i="2"/>
  <c r="G41"/>
  <c r="A44"/>
  <c r="B43"/>
  <c r="C43" s="1"/>
  <c r="G41" i="1"/>
  <c r="A44"/>
  <c r="B43"/>
  <c r="F42" i="2" l="1"/>
  <c r="F43" s="1"/>
  <c r="F44" s="1"/>
  <c r="E42"/>
  <c r="E43" s="1"/>
  <c r="E44" s="1"/>
  <c r="D42" i="11"/>
  <c r="E42"/>
  <c r="C42"/>
  <c r="F41"/>
  <c r="G41"/>
  <c r="A44"/>
  <c r="B43"/>
  <c r="D43" s="1"/>
  <c r="H42" i="10"/>
  <c r="E43"/>
  <c r="G43" s="1"/>
  <c r="D43"/>
  <c r="C43"/>
  <c r="A44"/>
  <c r="B44" s="1"/>
  <c r="F44" s="1"/>
  <c r="H42" i="8"/>
  <c r="D44"/>
  <c r="A45"/>
  <c r="B45" s="1"/>
  <c r="E43"/>
  <c r="D45" i="7"/>
  <c r="G44"/>
  <c r="A47"/>
  <c r="B46"/>
  <c r="C46" s="1"/>
  <c r="E46" s="1"/>
  <c r="F45"/>
  <c r="D42" i="2"/>
  <c r="D43" s="1"/>
  <c r="B44"/>
  <c r="C44" s="1"/>
  <c r="A45"/>
  <c r="G42" i="1"/>
  <c r="A45"/>
  <c r="B44"/>
  <c r="C44" s="1"/>
  <c r="E44" s="1"/>
  <c r="F45" i="2" l="1"/>
  <c r="E45"/>
  <c r="F44" i="1"/>
  <c r="F45" s="1"/>
  <c r="D44" i="10"/>
  <c r="D45" s="1"/>
  <c r="C44"/>
  <c r="E43" i="11"/>
  <c r="C43"/>
  <c r="G42"/>
  <c r="F42"/>
  <c r="B44"/>
  <c r="D44" s="1"/>
  <c r="A45"/>
  <c r="E44" i="10"/>
  <c r="A45"/>
  <c r="B45" s="1"/>
  <c r="F45" s="1"/>
  <c r="G45" i="7"/>
  <c r="E44" i="8"/>
  <c r="H43"/>
  <c r="D45"/>
  <c r="A46"/>
  <c r="B46" s="1"/>
  <c r="D46" i="7"/>
  <c r="G46" s="1"/>
  <c r="A48"/>
  <c r="B47"/>
  <c r="F46"/>
  <c r="D44" i="2"/>
  <c r="D44" i="1"/>
  <c r="D45" s="1"/>
  <c r="G42" i="2"/>
  <c r="G43"/>
  <c r="B45"/>
  <c r="C45" s="1"/>
  <c r="A46"/>
  <c r="G43" i="1"/>
  <c r="A46"/>
  <c r="B45"/>
  <c r="F46" l="1"/>
  <c r="G44" i="10"/>
  <c r="C45"/>
  <c r="E44" i="11"/>
  <c r="C44"/>
  <c r="G43"/>
  <c r="F43"/>
  <c r="A46"/>
  <c r="B45"/>
  <c r="D45" s="1"/>
  <c r="E45" i="10"/>
  <c r="H44"/>
  <c r="H43"/>
  <c r="A46"/>
  <c r="B46" s="1"/>
  <c r="F46" s="1"/>
  <c r="E45" i="8"/>
  <c r="H45" s="1"/>
  <c r="H44"/>
  <c r="A47"/>
  <c r="B47" s="1"/>
  <c r="D46"/>
  <c r="D47" i="7"/>
  <c r="A49"/>
  <c r="B48"/>
  <c r="F47"/>
  <c r="D45" i="2"/>
  <c r="A47"/>
  <c r="B46"/>
  <c r="G44"/>
  <c r="G44" i="1"/>
  <c r="A47"/>
  <c r="B46"/>
  <c r="C46" s="1"/>
  <c r="E46" s="1"/>
  <c r="G45" i="10" l="1"/>
  <c r="E45" i="11"/>
  <c r="C45"/>
  <c r="F44"/>
  <c r="G44"/>
  <c r="A47"/>
  <c r="B46"/>
  <c r="E46" i="10"/>
  <c r="G46" s="1"/>
  <c r="D46"/>
  <c r="C46"/>
  <c r="H45"/>
  <c r="A47"/>
  <c r="B47" s="1"/>
  <c r="F47" s="1"/>
  <c r="G47" i="7"/>
  <c r="A48" i="8"/>
  <c r="B48" s="1"/>
  <c r="D47"/>
  <c r="E46"/>
  <c r="D48" i="7"/>
  <c r="G48" s="1"/>
  <c r="A50"/>
  <c r="B49"/>
  <c r="C49" s="1"/>
  <c r="E49" s="1"/>
  <c r="F48"/>
  <c r="D46" i="1"/>
  <c r="D47" s="1"/>
  <c r="C46" i="2"/>
  <c r="B47"/>
  <c r="C47" s="1"/>
  <c r="A48"/>
  <c r="G45"/>
  <c r="G45" i="1"/>
  <c r="A48"/>
  <c r="B47"/>
  <c r="F47" s="1"/>
  <c r="D46" i="2" l="1"/>
  <c r="D47" s="1"/>
  <c r="E46"/>
  <c r="E47" s="1"/>
  <c r="F46"/>
  <c r="F47" s="1"/>
  <c r="F48" i="1"/>
  <c r="E46" i="11"/>
  <c r="G46" s="1"/>
  <c r="D46"/>
  <c r="C46"/>
  <c r="F45"/>
  <c r="G45"/>
  <c r="B47"/>
  <c r="A48"/>
  <c r="D47" i="10"/>
  <c r="C47"/>
  <c r="E47"/>
  <c r="H46"/>
  <c r="A48"/>
  <c r="B48" s="1"/>
  <c r="F48" s="1"/>
  <c r="A49" i="8"/>
  <c r="B49" s="1"/>
  <c r="D48"/>
  <c r="E47"/>
  <c r="H46"/>
  <c r="D49" i="7"/>
  <c r="G49" s="1"/>
  <c r="A51"/>
  <c r="B50"/>
  <c r="F49"/>
  <c r="A49" i="2"/>
  <c r="B48"/>
  <c r="A49" i="1"/>
  <c r="B48"/>
  <c r="C48" s="1"/>
  <c r="E48" s="1"/>
  <c r="G46"/>
  <c r="F49" l="1"/>
  <c r="D47" i="11"/>
  <c r="D48" s="1"/>
  <c r="E47"/>
  <c r="E48" s="1"/>
  <c r="C47"/>
  <c r="C48" s="1"/>
  <c r="B48"/>
  <c r="A49"/>
  <c r="F46"/>
  <c r="C48" i="10"/>
  <c r="G47"/>
  <c r="E48"/>
  <c r="D48"/>
  <c r="A49"/>
  <c r="B49" s="1"/>
  <c r="F49" s="1"/>
  <c r="A50" i="8"/>
  <c r="B50" s="1"/>
  <c r="D49"/>
  <c r="E48"/>
  <c r="H48" s="1"/>
  <c r="H47"/>
  <c r="D50" i="7"/>
  <c r="A52"/>
  <c r="B51"/>
  <c r="F50"/>
  <c r="D48" i="1"/>
  <c r="D49" s="1"/>
  <c r="G46" i="2"/>
  <c r="C48"/>
  <c r="D48" s="1"/>
  <c r="B49"/>
  <c r="C49" s="1"/>
  <c r="A50"/>
  <c r="G47"/>
  <c r="G47" i="1"/>
  <c r="A50"/>
  <c r="B49"/>
  <c r="E48" i="2" l="1"/>
  <c r="E49" s="1"/>
  <c r="F48"/>
  <c r="F49" s="1"/>
  <c r="F50" i="1"/>
  <c r="G47" i="11"/>
  <c r="F47"/>
  <c r="A50"/>
  <c r="B49"/>
  <c r="E49" s="1"/>
  <c r="C49" i="10"/>
  <c r="D49"/>
  <c r="E49"/>
  <c r="G48"/>
  <c r="H48"/>
  <c r="H47"/>
  <c r="A50"/>
  <c r="B50" s="1"/>
  <c r="F50" s="1"/>
  <c r="G50" i="7"/>
  <c r="A51" i="8"/>
  <c r="B51" s="1"/>
  <c r="D50"/>
  <c r="E49"/>
  <c r="D51" i="7"/>
  <c r="G51" s="1"/>
  <c r="B52"/>
  <c r="C52" s="1"/>
  <c r="E52" s="1"/>
  <c r="A53"/>
  <c r="F51"/>
  <c r="D49" i="2"/>
  <c r="B50"/>
  <c r="A51"/>
  <c r="A51" i="1"/>
  <c r="B50"/>
  <c r="C50" s="1"/>
  <c r="E50" s="1"/>
  <c r="G48"/>
  <c r="E50" i="2" l="1"/>
  <c r="E51" s="1"/>
  <c r="F50"/>
  <c r="F51" s="1"/>
  <c r="F51" i="1"/>
  <c r="D49" i="11"/>
  <c r="C49"/>
  <c r="G48"/>
  <c r="F48"/>
  <c r="A51"/>
  <c r="B50"/>
  <c r="E50" s="1"/>
  <c r="D50" i="10"/>
  <c r="G49"/>
  <c r="E50"/>
  <c r="G50" s="1"/>
  <c r="C50"/>
  <c r="A51"/>
  <c r="B51" s="1"/>
  <c r="F51" s="1"/>
  <c r="A52" i="8"/>
  <c r="B52" s="1"/>
  <c r="D51"/>
  <c r="H49"/>
  <c r="E50"/>
  <c r="F52" i="7"/>
  <c r="D52"/>
  <c r="B53"/>
  <c r="A54"/>
  <c r="D50" i="1"/>
  <c r="D51" s="1"/>
  <c r="G48" i="2"/>
  <c r="C50"/>
  <c r="D50" s="1"/>
  <c r="G49"/>
  <c r="A52"/>
  <c r="B51"/>
  <c r="C51" s="1"/>
  <c r="A52" i="1"/>
  <c r="B51"/>
  <c r="G49"/>
  <c r="F52" l="1"/>
  <c r="C51" i="10"/>
  <c r="C52" s="1"/>
  <c r="D51"/>
  <c r="D52" s="1"/>
  <c r="D50" i="11"/>
  <c r="C50"/>
  <c r="G49"/>
  <c r="F49"/>
  <c r="A52"/>
  <c r="B51"/>
  <c r="E51" s="1"/>
  <c r="E51" i="10"/>
  <c r="H49"/>
  <c r="A52"/>
  <c r="B52" s="1"/>
  <c r="F52" s="1"/>
  <c r="A53" i="8"/>
  <c r="B53" s="1"/>
  <c r="D52"/>
  <c r="H50"/>
  <c r="E51"/>
  <c r="G52" i="7"/>
  <c r="D53"/>
  <c r="G53" s="1"/>
  <c r="A55"/>
  <c r="B54"/>
  <c r="F53"/>
  <c r="D51" i="2"/>
  <c r="B52"/>
  <c r="A53"/>
  <c r="G50" i="1"/>
  <c r="A53"/>
  <c r="B52"/>
  <c r="C52" s="1"/>
  <c r="E52" s="1"/>
  <c r="G51" i="10" l="1"/>
  <c r="D51" i="11"/>
  <c r="C51"/>
  <c r="G50"/>
  <c r="F50"/>
  <c r="B52"/>
  <c r="E52" s="1"/>
  <c r="A53"/>
  <c r="E52" i="10"/>
  <c r="G52" s="1"/>
  <c r="H51"/>
  <c r="H50"/>
  <c r="A53"/>
  <c r="B53" s="1"/>
  <c r="F53" s="1"/>
  <c r="C53" s="1"/>
  <c r="H51" i="8"/>
  <c r="A54"/>
  <c r="B54" s="1"/>
  <c r="D53"/>
  <c r="E52"/>
  <c r="D54" i="7"/>
  <c r="G54" s="1"/>
  <c r="A56"/>
  <c r="B55"/>
  <c r="C55" s="1"/>
  <c r="E55" s="1"/>
  <c r="F54"/>
  <c r="D52" i="1"/>
  <c r="D53" s="1"/>
  <c r="C52" i="2"/>
  <c r="G50"/>
  <c r="B53"/>
  <c r="C53" s="1"/>
  <c r="A54"/>
  <c r="G51"/>
  <c r="G51" i="1"/>
  <c r="A54"/>
  <c r="B53"/>
  <c r="F53" s="1"/>
  <c r="D52" i="2" l="1"/>
  <c r="D53" s="1"/>
  <c r="F52"/>
  <c r="F53" s="1"/>
  <c r="F54" s="1"/>
  <c r="E52"/>
  <c r="E53" s="1"/>
  <c r="F54" i="1"/>
  <c r="D52" i="11"/>
  <c r="D53" s="1"/>
  <c r="C52"/>
  <c r="C53" s="1"/>
  <c r="G51"/>
  <c r="F51"/>
  <c r="B53"/>
  <c r="E53" s="1"/>
  <c r="A54"/>
  <c r="D53" i="10"/>
  <c r="D54" s="1"/>
  <c r="E53"/>
  <c r="A54"/>
  <c r="B54" s="1"/>
  <c r="F54" s="1"/>
  <c r="C54" s="1"/>
  <c r="A55" i="8"/>
  <c r="B55" s="1"/>
  <c r="D54"/>
  <c r="H52"/>
  <c r="E53"/>
  <c r="D55" i="7"/>
  <c r="G55" s="1"/>
  <c r="A57"/>
  <c r="B56"/>
  <c r="F55"/>
  <c r="A55" i="2"/>
  <c r="B54"/>
  <c r="C54" s="1"/>
  <c r="G52" i="1"/>
  <c r="A55"/>
  <c r="B54"/>
  <c r="C54" s="1"/>
  <c r="E54" s="1"/>
  <c r="F55" i="2" l="1"/>
  <c r="E54"/>
  <c r="E55" s="1"/>
  <c r="F55" i="1"/>
  <c r="F52" i="11"/>
  <c r="G52"/>
  <c r="A55"/>
  <c r="B54"/>
  <c r="D54" s="1"/>
  <c r="E54" i="10"/>
  <c r="G54" s="1"/>
  <c r="G53"/>
  <c r="H52"/>
  <c r="H53"/>
  <c r="A55"/>
  <c r="B55" s="1"/>
  <c r="F55" s="1"/>
  <c r="A56" i="8"/>
  <c r="B56" s="1"/>
  <c r="D55"/>
  <c r="H53"/>
  <c r="E54"/>
  <c r="D56" i="7"/>
  <c r="B57"/>
  <c r="A58"/>
  <c r="F56"/>
  <c r="D54" i="1"/>
  <c r="D55" s="1"/>
  <c r="D54" i="2"/>
  <c r="G52"/>
  <c r="G53"/>
  <c r="B55"/>
  <c r="C55" s="1"/>
  <c r="A56"/>
  <c r="G53" i="1"/>
  <c r="A56"/>
  <c r="B55"/>
  <c r="H54" i="8" l="1"/>
  <c r="E54" i="11"/>
  <c r="C54"/>
  <c r="G53"/>
  <c r="F53"/>
  <c r="A56"/>
  <c r="B55"/>
  <c r="D55" s="1"/>
  <c r="E55" i="10"/>
  <c r="G55" s="1"/>
  <c r="D55"/>
  <c r="D56" s="1"/>
  <c r="H54"/>
  <c r="C55"/>
  <c r="A56"/>
  <c r="B56" s="1"/>
  <c r="F56" s="1"/>
  <c r="G56" i="7"/>
  <c r="A57" i="8"/>
  <c r="B57" s="1"/>
  <c r="D56"/>
  <c r="E55"/>
  <c r="D57" i="7"/>
  <c r="G57" s="1"/>
  <c r="A59"/>
  <c r="B58"/>
  <c r="C58" s="1"/>
  <c r="E58" s="1"/>
  <c r="F57"/>
  <c r="D55" i="2"/>
  <c r="G54"/>
  <c r="A57"/>
  <c r="B56"/>
  <c r="G54" i="1"/>
  <c r="A57"/>
  <c r="B56"/>
  <c r="C56" s="1"/>
  <c r="E56" s="1"/>
  <c r="F56" l="1"/>
  <c r="F57" s="1"/>
  <c r="D56" i="11"/>
  <c r="E55"/>
  <c r="E56" s="1"/>
  <c r="C55"/>
  <c r="C56" s="1"/>
  <c r="F54"/>
  <c r="B56"/>
  <c r="A57"/>
  <c r="G54"/>
  <c r="E56" i="10"/>
  <c r="G56" s="1"/>
  <c r="C56"/>
  <c r="C57" s="1"/>
  <c r="H55"/>
  <c r="A57"/>
  <c r="B57" s="1"/>
  <c r="F57" s="1"/>
  <c r="D57" s="1"/>
  <c r="D57" i="8"/>
  <c r="A58"/>
  <c r="B58" s="1"/>
  <c r="H55"/>
  <c r="E56"/>
  <c r="D58" i="7"/>
  <c r="G58" s="1"/>
  <c r="A60"/>
  <c r="B59"/>
  <c r="F58"/>
  <c r="D56" i="1"/>
  <c r="D57" s="1"/>
  <c r="C56" i="2"/>
  <c r="G55"/>
  <c r="B57"/>
  <c r="C57" s="1"/>
  <c r="A58"/>
  <c r="G55" i="1"/>
  <c r="A58"/>
  <c r="B57"/>
  <c r="D56" i="2" l="1"/>
  <c r="D57" s="1"/>
  <c r="F56"/>
  <c r="F57" s="1"/>
  <c r="E56"/>
  <c r="E57" s="1"/>
  <c r="F58" i="1"/>
  <c r="E57" i="11"/>
  <c r="D57"/>
  <c r="C57"/>
  <c r="F55"/>
  <c r="G55"/>
  <c r="B57"/>
  <c r="A58"/>
  <c r="G56"/>
  <c r="F56"/>
  <c r="E57" i="10"/>
  <c r="G57" s="1"/>
  <c r="H56"/>
  <c r="A58"/>
  <c r="B58" s="1"/>
  <c r="F58" s="1"/>
  <c r="C58" s="1"/>
  <c r="D58" i="8"/>
  <c r="A59"/>
  <c r="B59" s="1"/>
  <c r="H56"/>
  <c r="E57"/>
  <c r="D59" i="7"/>
  <c r="G59" s="1"/>
  <c r="A61"/>
  <c r="B60"/>
  <c r="F59"/>
  <c r="B58" i="2"/>
  <c r="A59"/>
  <c r="A59" i="1"/>
  <c r="B58"/>
  <c r="C58" s="1"/>
  <c r="E58" s="1"/>
  <c r="G56"/>
  <c r="E58" i="2" l="1"/>
  <c r="F58"/>
  <c r="F59" i="1"/>
  <c r="D58" i="10"/>
  <c r="E58" i="11"/>
  <c r="D58"/>
  <c r="C58"/>
  <c r="A59"/>
  <c r="B58"/>
  <c r="E58" i="10"/>
  <c r="G58" s="1"/>
  <c r="A59"/>
  <c r="B59" s="1"/>
  <c r="F59" s="1"/>
  <c r="H57" i="8"/>
  <c r="D59"/>
  <c r="A60"/>
  <c r="B60" s="1"/>
  <c r="E58"/>
  <c r="D60" i="7"/>
  <c r="A62"/>
  <c r="B61"/>
  <c r="C61" s="1"/>
  <c r="E61" s="1"/>
  <c r="F60"/>
  <c r="D58" i="1"/>
  <c r="D59" s="1"/>
  <c r="C58" i="2"/>
  <c r="G56"/>
  <c r="A60"/>
  <c r="B59"/>
  <c r="C59" s="1"/>
  <c r="G57"/>
  <c r="G57" i="1"/>
  <c r="A60"/>
  <c r="B59"/>
  <c r="E59" i="2" l="1"/>
  <c r="F59"/>
  <c r="D59" i="10"/>
  <c r="D60" s="1"/>
  <c r="E59" i="11"/>
  <c r="D59"/>
  <c r="C59"/>
  <c r="A60"/>
  <c r="B59"/>
  <c r="H58" i="10"/>
  <c r="E59"/>
  <c r="C59"/>
  <c r="C60" s="1"/>
  <c r="H57"/>
  <c r="A60"/>
  <c r="B60" s="1"/>
  <c r="F60" s="1"/>
  <c r="D60" i="8"/>
  <c r="A61"/>
  <c r="B61" s="1"/>
  <c r="E59"/>
  <c r="H58"/>
  <c r="D61" i="7"/>
  <c r="G61" s="1"/>
  <c r="G60"/>
  <c r="A63"/>
  <c r="B62"/>
  <c r="F61"/>
  <c r="D58" i="2"/>
  <c r="D59" s="1"/>
  <c r="B60"/>
  <c r="C60" s="1"/>
  <c r="A61"/>
  <c r="G58" i="1"/>
  <c r="A61"/>
  <c r="B60"/>
  <c r="C60" s="1"/>
  <c r="E60" s="1"/>
  <c r="F60" i="2" l="1"/>
  <c r="E60"/>
  <c r="F60" i="1"/>
  <c r="E60" i="11"/>
  <c r="G57"/>
  <c r="F57"/>
  <c r="A61"/>
  <c r="B60"/>
  <c r="C60" s="1"/>
  <c r="E60" i="10"/>
  <c r="G60" s="1"/>
  <c r="G59"/>
  <c r="H59"/>
  <c r="A61"/>
  <c r="B61" s="1"/>
  <c r="F61" s="1"/>
  <c r="C61" s="1"/>
  <c r="D61" i="8"/>
  <c r="E60"/>
  <c r="H59"/>
  <c r="A62"/>
  <c r="B62" s="1"/>
  <c r="D62" i="7"/>
  <c r="G62" s="1"/>
  <c r="A64"/>
  <c r="B63"/>
  <c r="F62"/>
  <c r="D60" i="1"/>
  <c r="D61" s="1"/>
  <c r="D60" i="2"/>
  <c r="G58"/>
  <c r="B61"/>
  <c r="C61" s="1"/>
  <c r="A62"/>
  <c r="G59"/>
  <c r="G59" i="1"/>
  <c r="A62"/>
  <c r="B61"/>
  <c r="F61" i="2" l="1"/>
  <c r="E61"/>
  <c r="F61" i="1"/>
  <c r="F62" s="1"/>
  <c r="D60" i="11"/>
  <c r="G58"/>
  <c r="F58"/>
  <c r="F59"/>
  <c r="B61"/>
  <c r="E61" s="1"/>
  <c r="A62"/>
  <c r="D61" i="10"/>
  <c r="D62" s="1"/>
  <c r="E61"/>
  <c r="G61" s="1"/>
  <c r="C62"/>
  <c r="A62"/>
  <c r="B62" s="1"/>
  <c r="F62" s="1"/>
  <c r="H60" i="8"/>
  <c r="D62"/>
  <c r="A63"/>
  <c r="B63" s="1"/>
  <c r="E61"/>
  <c r="D63" i="7"/>
  <c r="G63" s="1"/>
  <c r="B64"/>
  <c r="C64" s="1"/>
  <c r="E64" s="1"/>
  <c r="A65"/>
  <c r="F63"/>
  <c r="D61" i="2"/>
  <c r="A63"/>
  <c r="B62"/>
  <c r="G60"/>
  <c r="G60" i="1"/>
  <c r="A63"/>
  <c r="B62"/>
  <c r="C62" s="1"/>
  <c r="E62" s="1"/>
  <c r="F63" l="1"/>
  <c r="E62" i="11"/>
  <c r="D61"/>
  <c r="D62" s="1"/>
  <c r="C61"/>
  <c r="C62" s="1"/>
  <c r="G59"/>
  <c r="B62"/>
  <c r="A63"/>
  <c r="E62" i="10"/>
  <c r="G62" s="1"/>
  <c r="H60"/>
  <c r="H61"/>
  <c r="A63"/>
  <c r="B63" s="1"/>
  <c r="F63" s="1"/>
  <c r="C63" s="1"/>
  <c r="D63" i="8"/>
  <c r="A64"/>
  <c r="B64" s="1"/>
  <c r="E62"/>
  <c r="H61"/>
  <c r="D64" i="7"/>
  <c r="G64" s="1"/>
  <c r="B65"/>
  <c r="A66"/>
  <c r="F64"/>
  <c r="D62" i="1"/>
  <c r="D63" s="1"/>
  <c r="C62" i="2"/>
  <c r="D62" s="1"/>
  <c r="B63"/>
  <c r="C63" s="1"/>
  <c r="A64"/>
  <c r="G61"/>
  <c r="A64" i="1"/>
  <c r="B63"/>
  <c r="G61"/>
  <c r="F62" i="2" l="1"/>
  <c r="F63" s="1"/>
  <c r="F64" s="1"/>
  <c r="E62"/>
  <c r="E63" s="1"/>
  <c r="E64" s="1"/>
  <c r="F64" i="1"/>
  <c r="E63" i="11"/>
  <c r="D63"/>
  <c r="C63"/>
  <c r="F60"/>
  <c r="G60"/>
  <c r="B63"/>
  <c r="A64"/>
  <c r="E63" i="10"/>
  <c r="G63" s="1"/>
  <c r="D63"/>
  <c r="D64" s="1"/>
  <c r="H62"/>
  <c r="A64"/>
  <c r="B64" s="1"/>
  <c r="F64" s="1"/>
  <c r="C64" s="1"/>
  <c r="D64" i="8"/>
  <c r="A65"/>
  <c r="B65" s="1"/>
  <c r="E63"/>
  <c r="H62"/>
  <c r="D65" i="7"/>
  <c r="G65" s="1"/>
  <c r="A67"/>
  <c r="B66"/>
  <c r="F65"/>
  <c r="D63" i="2"/>
  <c r="A65"/>
  <c r="B64"/>
  <c r="C64" s="1"/>
  <c r="G62" i="1"/>
  <c r="A65"/>
  <c r="B64"/>
  <c r="C64" s="1"/>
  <c r="E64" s="1"/>
  <c r="D64" i="11" l="1"/>
  <c r="E64"/>
  <c r="G61"/>
  <c r="F61"/>
  <c r="B64"/>
  <c r="C64" s="1"/>
  <c r="A65"/>
  <c r="E64" i="10"/>
  <c r="G64" s="1"/>
  <c r="D65"/>
  <c r="A65"/>
  <c r="B65" s="1"/>
  <c r="F65" s="1"/>
  <c r="C65" s="1"/>
  <c r="H63" i="8"/>
  <c r="D65"/>
  <c r="A66"/>
  <c r="B66" s="1"/>
  <c r="E64"/>
  <c r="D66" i="7"/>
  <c r="G66" s="1"/>
  <c r="A68"/>
  <c r="B67"/>
  <c r="C67" s="1"/>
  <c r="E67" s="1"/>
  <c r="F66"/>
  <c r="D64" i="1"/>
  <c r="D65" s="1"/>
  <c r="D64" i="2"/>
  <c r="G62"/>
  <c r="B65"/>
  <c r="C65" s="1"/>
  <c r="E65" s="1"/>
  <c r="A66"/>
  <c r="G63"/>
  <c r="G63" i="1"/>
  <c r="A66"/>
  <c r="B65"/>
  <c r="F65" s="1"/>
  <c r="F65" i="2" l="1"/>
  <c r="G63" i="11"/>
  <c r="G62"/>
  <c r="F62"/>
  <c r="B65"/>
  <c r="C65" s="1"/>
  <c r="A66"/>
  <c r="F63"/>
  <c r="F64"/>
  <c r="E65" i="10"/>
  <c r="G65" s="1"/>
  <c r="H63"/>
  <c r="H64"/>
  <c r="A66"/>
  <c r="B66" s="1"/>
  <c r="F66" s="1"/>
  <c r="C66" s="1"/>
  <c r="D66" i="8"/>
  <c r="A67"/>
  <c r="B67" s="1"/>
  <c r="E65"/>
  <c r="H64"/>
  <c r="D67" i="7"/>
  <c r="G67" s="1"/>
  <c r="A69"/>
  <c r="B68"/>
  <c r="F67"/>
  <c r="D65" i="2"/>
  <c r="B66"/>
  <c r="C66" s="1"/>
  <c r="E66" s="1"/>
  <c r="A67"/>
  <c r="G64"/>
  <c r="G64" i="1"/>
  <c r="A67"/>
  <c r="B66"/>
  <c r="C66" s="1"/>
  <c r="E66" s="1"/>
  <c r="E67" i="2" l="1"/>
  <c r="F66"/>
  <c r="F67" s="1"/>
  <c r="F66" i="1"/>
  <c r="C66" i="11"/>
  <c r="E65"/>
  <c r="E66" s="1"/>
  <c r="D65"/>
  <c r="D66" s="1"/>
  <c r="G64"/>
  <c r="B66"/>
  <c r="A67"/>
  <c r="E66" i="10"/>
  <c r="G66" s="1"/>
  <c r="D66"/>
  <c r="D67" s="1"/>
  <c r="H65"/>
  <c r="A67"/>
  <c r="B67" s="1"/>
  <c r="F67" s="1"/>
  <c r="C67" s="1"/>
  <c r="D67" i="8"/>
  <c r="E66"/>
  <c r="H65"/>
  <c r="A68"/>
  <c r="B68" s="1"/>
  <c r="D68" i="7"/>
  <c r="G68" s="1"/>
  <c r="B69"/>
  <c r="A70"/>
  <c r="F68"/>
  <c r="D66" i="1"/>
  <c r="D67" s="1"/>
  <c r="D66" i="2"/>
  <c r="G65"/>
  <c r="A68"/>
  <c r="B67"/>
  <c r="C67" s="1"/>
  <c r="G65" i="1"/>
  <c r="A68"/>
  <c r="B67"/>
  <c r="F67" l="1"/>
  <c r="F68" s="1"/>
  <c r="E67" i="11"/>
  <c r="G65"/>
  <c r="G66"/>
  <c r="F65"/>
  <c r="B67"/>
  <c r="D67" s="1"/>
  <c r="A68"/>
  <c r="E67" i="10"/>
  <c r="G67" s="1"/>
  <c r="H66"/>
  <c r="A68"/>
  <c r="B68" s="1"/>
  <c r="F68" s="1"/>
  <c r="D68" s="1"/>
  <c r="H66" i="8"/>
  <c r="D68"/>
  <c r="A69"/>
  <c r="B69" s="1"/>
  <c r="E67"/>
  <c r="D69" i="7"/>
  <c r="G69" s="1"/>
  <c r="A71"/>
  <c r="B70"/>
  <c r="C70" s="1"/>
  <c r="E70" s="1"/>
  <c r="F69"/>
  <c r="D67" i="2"/>
  <c r="G66"/>
  <c r="B68"/>
  <c r="C68" s="1"/>
  <c r="F68" s="1"/>
  <c r="A69"/>
  <c r="G66" i="1"/>
  <c r="A69"/>
  <c r="B68"/>
  <c r="C68" s="1"/>
  <c r="E68" s="1"/>
  <c r="E68" i="2" l="1"/>
  <c r="F69" i="1"/>
  <c r="D68" i="11"/>
  <c r="C67"/>
  <c r="C68" s="1"/>
  <c r="F66"/>
  <c r="B68"/>
  <c r="E68" s="1"/>
  <c r="A69"/>
  <c r="E68" i="10"/>
  <c r="C68"/>
  <c r="H67"/>
  <c r="A69"/>
  <c r="B69" s="1"/>
  <c r="F69" s="1"/>
  <c r="D69" s="1"/>
  <c r="D69" i="8"/>
  <c r="H67"/>
  <c r="E68"/>
  <c r="A70"/>
  <c r="B70" s="1"/>
  <c r="D70" i="7"/>
  <c r="G70" s="1"/>
  <c r="B71"/>
  <c r="A72"/>
  <c r="F70"/>
  <c r="D68" i="2"/>
  <c r="D68" i="1"/>
  <c r="D69" s="1"/>
  <c r="G67" i="2"/>
  <c r="B69"/>
  <c r="C69" s="1"/>
  <c r="F69" s="1"/>
  <c r="A70"/>
  <c r="G67" i="1"/>
  <c r="A70"/>
  <c r="B69"/>
  <c r="E69" i="2" l="1"/>
  <c r="F70" i="1"/>
  <c r="G68" i="10"/>
  <c r="G67" i="11"/>
  <c r="F67"/>
  <c r="A70"/>
  <c r="B69"/>
  <c r="E69" s="1"/>
  <c r="F68"/>
  <c r="E69" i="10"/>
  <c r="H68"/>
  <c r="C69"/>
  <c r="C70" s="1"/>
  <c r="A70"/>
  <c r="B70" s="1"/>
  <c r="F70" s="1"/>
  <c r="D70" s="1"/>
  <c r="D70" i="8"/>
  <c r="A71"/>
  <c r="B71" s="1"/>
  <c r="H68"/>
  <c r="E69"/>
  <c r="D71" i="7"/>
  <c r="G71" s="1"/>
  <c r="A73"/>
  <c r="B72"/>
  <c r="F71"/>
  <c r="D69" i="2"/>
  <c r="A71"/>
  <c r="B70"/>
  <c r="G68"/>
  <c r="G68" i="1"/>
  <c r="A71"/>
  <c r="B70"/>
  <c r="C70" s="1"/>
  <c r="E70" s="1"/>
  <c r="E70" i="2" l="1"/>
  <c r="F71" i="1"/>
  <c r="G69" i="10"/>
  <c r="C69" i="11"/>
  <c r="D69"/>
  <c r="G68"/>
  <c r="A71"/>
  <c r="B70"/>
  <c r="E70" s="1"/>
  <c r="E70" i="10"/>
  <c r="G70" s="1"/>
  <c r="D71"/>
  <c r="H69"/>
  <c r="A71"/>
  <c r="B71" s="1"/>
  <c r="F71" s="1"/>
  <c r="C71" s="1"/>
  <c r="H69" i="8"/>
  <c r="D71"/>
  <c r="A72"/>
  <c r="B72" s="1"/>
  <c r="E70"/>
  <c r="D72" i="7"/>
  <c r="G72" s="1"/>
  <c r="A74"/>
  <c r="B73"/>
  <c r="C73" s="1"/>
  <c r="E73" s="1"/>
  <c r="F72"/>
  <c r="D70" i="1"/>
  <c r="D71" s="1"/>
  <c r="C70" i="2"/>
  <c r="F70" s="1"/>
  <c r="B71"/>
  <c r="C71" s="1"/>
  <c r="A72"/>
  <c r="G69"/>
  <c r="G69" i="1"/>
  <c r="A72"/>
  <c r="B71"/>
  <c r="E71" i="2" l="1"/>
  <c r="E72" s="1"/>
  <c r="F71"/>
  <c r="F72" s="1"/>
  <c r="F72" i="1"/>
  <c r="E71" i="11"/>
  <c r="C70"/>
  <c r="D70"/>
  <c r="G69"/>
  <c r="F69"/>
  <c r="B71"/>
  <c r="A72"/>
  <c r="E71" i="10"/>
  <c r="G71" s="1"/>
  <c r="D72"/>
  <c r="H70"/>
  <c r="A72"/>
  <c r="B72" s="1"/>
  <c r="F72" s="1"/>
  <c r="C72" s="1"/>
  <c r="D72" i="8"/>
  <c r="A73"/>
  <c r="B73" s="1"/>
  <c r="H70"/>
  <c r="E71"/>
  <c r="D73" i="7"/>
  <c r="G73" s="1"/>
  <c r="A75"/>
  <c r="B74"/>
  <c r="F73"/>
  <c r="D70" i="2"/>
  <c r="D71" s="1"/>
  <c r="A73"/>
  <c r="B72"/>
  <c r="C72" s="1"/>
  <c r="G70" i="1"/>
  <c r="A73"/>
  <c r="B72"/>
  <c r="C72" s="1"/>
  <c r="E72" s="1"/>
  <c r="F73" i="2" l="1"/>
  <c r="F73" i="1"/>
  <c r="C71" i="11"/>
  <c r="F71" s="1"/>
  <c r="D71"/>
  <c r="F70"/>
  <c r="A73"/>
  <c r="B72"/>
  <c r="G70"/>
  <c r="E72" i="10"/>
  <c r="G72" s="1"/>
  <c r="D73"/>
  <c r="C73"/>
  <c r="H71"/>
  <c r="A73"/>
  <c r="B73" s="1"/>
  <c r="F73" s="1"/>
  <c r="D73" i="8"/>
  <c r="A74"/>
  <c r="B74" s="1"/>
  <c r="H71"/>
  <c r="E72"/>
  <c r="D74" i="7"/>
  <c r="A76"/>
  <c r="B75"/>
  <c r="F74"/>
  <c r="D72" i="1"/>
  <c r="D73" s="1"/>
  <c r="D72" i="2"/>
  <c r="G70"/>
  <c r="B73"/>
  <c r="C73" s="1"/>
  <c r="E73" s="1"/>
  <c r="A74"/>
  <c r="G71"/>
  <c r="G71" i="1"/>
  <c r="A74"/>
  <c r="B73"/>
  <c r="D72" i="11" l="1"/>
  <c r="D73" s="1"/>
  <c r="E72"/>
  <c r="E73" s="1"/>
  <c r="C72"/>
  <c r="C73" s="1"/>
  <c r="G71"/>
  <c r="B73"/>
  <c r="A74"/>
  <c r="E73" i="10"/>
  <c r="G73" s="1"/>
  <c r="D74"/>
  <c r="C74"/>
  <c r="H72"/>
  <c r="A74"/>
  <c r="B74" s="1"/>
  <c r="F74" s="1"/>
  <c r="G74" i="7"/>
  <c r="H72" i="8"/>
  <c r="D74"/>
  <c r="A75"/>
  <c r="B75" s="1"/>
  <c r="E73"/>
  <c r="D75" i="7"/>
  <c r="G75" s="1"/>
  <c r="B76"/>
  <c r="C76" s="1"/>
  <c r="E76" s="1"/>
  <c r="A77"/>
  <c r="F75"/>
  <c r="D73" i="2"/>
  <c r="G72"/>
  <c r="B74"/>
  <c r="A75"/>
  <c r="A75" i="1"/>
  <c r="B74"/>
  <c r="C74" s="1"/>
  <c r="E74" s="1"/>
  <c r="G72"/>
  <c r="F74" l="1"/>
  <c r="F75" s="1"/>
  <c r="F72" i="11"/>
  <c r="G73"/>
  <c r="G72"/>
  <c r="A75"/>
  <c r="B74"/>
  <c r="C74" s="1"/>
  <c r="E74" i="10"/>
  <c r="G74" s="1"/>
  <c r="D75"/>
  <c r="A75"/>
  <c r="B75" s="1"/>
  <c r="F75" s="1"/>
  <c r="C75" s="1"/>
  <c r="D75" i="8"/>
  <c r="A76"/>
  <c r="B76" s="1"/>
  <c r="H73"/>
  <c r="E74"/>
  <c r="D76" i="7"/>
  <c r="G76" s="1"/>
  <c r="A78"/>
  <c r="B77"/>
  <c r="F76"/>
  <c r="D74" i="1"/>
  <c r="D75" s="1"/>
  <c r="C74" i="2"/>
  <c r="A76"/>
  <c r="B75"/>
  <c r="C75" s="1"/>
  <c r="G73"/>
  <c r="G73" i="1"/>
  <c r="A76"/>
  <c r="B75"/>
  <c r="D74" i="2" l="1"/>
  <c r="D75" s="1"/>
  <c r="F74"/>
  <c r="F75" s="1"/>
  <c r="E74"/>
  <c r="E75" s="1"/>
  <c r="F76" i="1"/>
  <c r="E74" i="11"/>
  <c r="E75" s="1"/>
  <c r="D74"/>
  <c r="D75" s="1"/>
  <c r="F73"/>
  <c r="A76"/>
  <c r="B75"/>
  <c r="C75" s="1"/>
  <c r="E75" i="10"/>
  <c r="G75" s="1"/>
  <c r="H74"/>
  <c r="H73"/>
  <c r="A76"/>
  <c r="B76" s="1"/>
  <c r="F76" s="1"/>
  <c r="D76" i="8"/>
  <c r="A77"/>
  <c r="B77" s="1"/>
  <c r="H74"/>
  <c r="E75"/>
  <c r="B78" i="7"/>
  <c r="A79"/>
  <c r="D77"/>
  <c r="D78" s="1"/>
  <c r="F77"/>
  <c r="F78" s="1"/>
  <c r="B76" i="2"/>
  <c r="A77"/>
  <c r="G74" i="1"/>
  <c r="A77"/>
  <c r="B76"/>
  <c r="C76" s="1"/>
  <c r="E76" s="1"/>
  <c r="E76" i="2" l="1"/>
  <c r="E77" s="1"/>
  <c r="F76"/>
  <c r="F77" s="1"/>
  <c r="G74"/>
  <c r="F77" i="1"/>
  <c r="F78" s="1"/>
  <c r="E78"/>
  <c r="G74" i="11"/>
  <c r="F74"/>
  <c r="A77"/>
  <c r="B76"/>
  <c r="E76" s="1"/>
  <c r="E76" i="10"/>
  <c r="C76"/>
  <c r="D76"/>
  <c r="D77" s="1"/>
  <c r="H75"/>
  <c r="A77"/>
  <c r="B77" s="1"/>
  <c r="F77" s="1"/>
  <c r="H75" i="8"/>
  <c r="D77"/>
  <c r="A78"/>
  <c r="B78" s="1"/>
  <c r="E76"/>
  <c r="A80" i="7"/>
  <c r="B79"/>
  <c r="C79" s="1"/>
  <c r="E79" s="1"/>
  <c r="G78"/>
  <c r="G77"/>
  <c r="D76" i="1"/>
  <c r="D77" s="1"/>
  <c r="G75" i="2"/>
  <c r="C76"/>
  <c r="B77"/>
  <c r="C77" s="1"/>
  <c r="A78"/>
  <c r="B78" s="1"/>
  <c r="B77" i="1"/>
  <c r="A78"/>
  <c r="B78" s="1"/>
  <c r="C78" s="1"/>
  <c r="G75"/>
  <c r="E78" i="2" l="1"/>
  <c r="G76" i="10"/>
  <c r="C77"/>
  <c r="C76" i="11"/>
  <c r="D76"/>
  <c r="G75"/>
  <c r="F75"/>
  <c r="B77"/>
  <c r="E77" s="1"/>
  <c r="A78"/>
  <c r="E77" i="10"/>
  <c r="H76"/>
  <c r="A78"/>
  <c r="B78" s="1"/>
  <c r="F78" s="1"/>
  <c r="D79" i="7"/>
  <c r="D80" s="1"/>
  <c r="D78" i="8"/>
  <c r="E77"/>
  <c r="H76"/>
  <c r="A79"/>
  <c r="B79" s="1"/>
  <c r="B80" i="7"/>
  <c r="A81"/>
  <c r="F79"/>
  <c r="F80" s="1"/>
  <c r="F81" s="1"/>
  <c r="D78" i="1"/>
  <c r="D76" i="2"/>
  <c r="D77" s="1"/>
  <c r="C78"/>
  <c r="F78" s="1"/>
  <c r="G76" i="1"/>
  <c r="C77" i="11" l="1"/>
  <c r="D77"/>
  <c r="G77" i="10"/>
  <c r="C78"/>
  <c r="C79" s="1"/>
  <c r="G76" i="11"/>
  <c r="B78"/>
  <c r="E78" s="1"/>
  <c r="A79"/>
  <c r="F76"/>
  <c r="D78" i="10"/>
  <c r="E78"/>
  <c r="H77"/>
  <c r="A79"/>
  <c r="B79" s="1"/>
  <c r="F79" s="1"/>
  <c r="D79" i="8"/>
  <c r="E78"/>
  <c r="H77"/>
  <c r="A80"/>
  <c r="B80" s="1"/>
  <c r="B81" i="7"/>
  <c r="A82"/>
  <c r="G79"/>
  <c r="G80"/>
  <c r="D81"/>
  <c r="D78" i="2"/>
  <c r="G76"/>
  <c r="G77"/>
  <c r="G77" i="1"/>
  <c r="G78"/>
  <c r="D78" i="11" l="1"/>
  <c r="C78"/>
  <c r="F78" s="1"/>
  <c r="G78" i="10"/>
  <c r="D79"/>
  <c r="F77" i="11"/>
  <c r="G78"/>
  <c r="B79"/>
  <c r="D79" s="1"/>
  <c r="A80"/>
  <c r="E79" i="10"/>
  <c r="G79" s="1"/>
  <c r="A80"/>
  <c r="B80" s="1"/>
  <c r="F80" s="1"/>
  <c r="C80" s="1"/>
  <c r="D80" i="8"/>
  <c r="H78"/>
  <c r="A81"/>
  <c r="B81" s="1"/>
  <c r="E79"/>
  <c r="B82" i="7"/>
  <c r="C82" s="1"/>
  <c r="E82" s="1"/>
  <c r="A83"/>
  <c r="B83" s="1"/>
  <c r="G81"/>
  <c r="G78" i="2"/>
  <c r="C79" i="11" l="1"/>
  <c r="C80" s="1"/>
  <c r="E79"/>
  <c r="E80" s="1"/>
  <c r="G77"/>
  <c r="A81"/>
  <c r="B80"/>
  <c r="D80" s="1"/>
  <c r="D80" i="10"/>
  <c r="E80"/>
  <c r="G80" s="1"/>
  <c r="H79"/>
  <c r="H78"/>
  <c r="A81"/>
  <c r="B81" s="1"/>
  <c r="F81" s="1"/>
  <c r="C81" s="1"/>
  <c r="D81" i="8"/>
  <c r="E80"/>
  <c r="H79"/>
  <c r="A82"/>
  <c r="B82" s="1"/>
  <c r="F82" i="7"/>
  <c r="F83" s="1"/>
  <c r="D82"/>
  <c r="F79" i="11" l="1"/>
  <c r="A82"/>
  <c r="B81"/>
  <c r="C81" s="1"/>
  <c r="G79"/>
  <c r="D81" i="10"/>
  <c r="E81"/>
  <c r="G81" s="1"/>
  <c r="A82"/>
  <c r="B82" s="1"/>
  <c r="F82" s="1"/>
  <c r="C82" s="1"/>
  <c r="D82" i="8"/>
  <c r="E81"/>
  <c r="H80"/>
  <c r="A83"/>
  <c r="B83" s="1"/>
  <c r="G82" i="7"/>
  <c r="D83"/>
  <c r="G83" s="1"/>
  <c r="D81" i="11" l="1"/>
  <c r="E81"/>
  <c r="F80"/>
  <c r="G80"/>
  <c r="A83"/>
  <c r="B82"/>
  <c r="D82" i="10"/>
  <c r="E82"/>
  <c r="G82" s="1"/>
  <c r="H80"/>
  <c r="H81"/>
  <c r="A83"/>
  <c r="B83" s="1"/>
  <c r="F83" s="1"/>
  <c r="C83" s="1"/>
  <c r="H81" i="8"/>
  <c r="D83"/>
  <c r="A84"/>
  <c r="B84" s="1"/>
  <c r="E82"/>
  <c r="E82" i="11" l="1"/>
  <c r="C82"/>
  <c r="D82"/>
  <c r="G81"/>
  <c r="F81"/>
  <c r="B83"/>
  <c r="A84"/>
  <c r="D83" i="10"/>
  <c r="E83"/>
  <c r="G83" s="1"/>
  <c r="H82"/>
  <c r="A84"/>
  <c r="B84" s="1"/>
  <c r="F84" s="1"/>
  <c r="C84" s="1"/>
  <c r="A85" i="8"/>
  <c r="B85" s="1"/>
  <c r="D84"/>
  <c r="E83"/>
  <c r="H82"/>
  <c r="E83" i="11" l="1"/>
  <c r="C83"/>
  <c r="C84" s="1"/>
  <c r="D83"/>
  <c r="D84" s="1"/>
  <c r="F82"/>
  <c r="A85"/>
  <c r="B84"/>
  <c r="G82"/>
  <c r="D84" i="10"/>
  <c r="D85" s="1"/>
  <c r="E84"/>
  <c r="G84" s="1"/>
  <c r="H83"/>
  <c r="A85"/>
  <c r="B85" s="1"/>
  <c r="F85" s="1"/>
  <c r="C85" s="1"/>
  <c r="E84" i="8"/>
  <c r="H84" s="1"/>
  <c r="H83"/>
  <c r="D85"/>
  <c r="A86"/>
  <c r="B86" s="1"/>
  <c r="E84" i="11" l="1"/>
  <c r="F84" s="1"/>
  <c r="G83"/>
  <c r="F83"/>
  <c r="A86"/>
  <c r="B85"/>
  <c r="D85" s="1"/>
  <c r="E85" i="10"/>
  <c r="G85" s="1"/>
  <c r="A86"/>
  <c r="B86" s="1"/>
  <c r="F86" s="1"/>
  <c r="C86" s="1"/>
  <c r="E85" i="8"/>
  <c r="H85" s="1"/>
  <c r="D86"/>
  <c r="A87"/>
  <c r="B87" s="1"/>
  <c r="E85" i="11" l="1"/>
  <c r="E86" s="1"/>
  <c r="C85"/>
  <c r="G84"/>
  <c r="B86"/>
  <c r="D86" s="1"/>
  <c r="A87"/>
  <c r="D86" i="10"/>
  <c r="E86"/>
  <c r="G86" s="1"/>
  <c r="H84"/>
  <c r="A87"/>
  <c r="B87" s="1"/>
  <c r="F87" s="1"/>
  <c r="C87" s="1"/>
  <c r="E86" i="8"/>
  <c r="H86" s="1"/>
  <c r="A88"/>
  <c r="B88" s="1"/>
  <c r="D87"/>
  <c r="C86" i="11" l="1"/>
  <c r="G85"/>
  <c r="F85"/>
  <c r="A88"/>
  <c r="B87"/>
  <c r="E87" i="10"/>
  <c r="G87" s="1"/>
  <c r="D87"/>
  <c r="D88" s="1"/>
  <c r="H86"/>
  <c r="H85"/>
  <c r="A88"/>
  <c r="B88" s="1"/>
  <c r="F88" s="1"/>
  <c r="E87" i="8"/>
  <c r="D88"/>
  <c r="A89"/>
  <c r="B89" s="1"/>
  <c r="C87" i="11" l="1"/>
  <c r="E87"/>
  <c r="E88" s="1"/>
  <c r="E89" s="1"/>
  <c r="D87"/>
  <c r="F86"/>
  <c r="A89"/>
  <c r="B89" s="1"/>
  <c r="B88"/>
  <c r="C88" s="1"/>
  <c r="C89" s="1"/>
  <c r="G86"/>
  <c r="E88" i="10"/>
  <c r="G88" s="1"/>
  <c r="D89"/>
  <c r="C88"/>
  <c r="H87"/>
  <c r="A89"/>
  <c r="B89" s="1"/>
  <c r="F89" s="1"/>
  <c r="H87" i="8"/>
  <c r="D89"/>
  <c r="E88"/>
  <c r="H88" l="1"/>
  <c r="D88" i="11"/>
  <c r="D89" s="1"/>
  <c r="G87"/>
  <c r="F88"/>
  <c r="F87"/>
  <c r="E89" i="10"/>
  <c r="G89" s="1"/>
  <c r="C89"/>
  <c r="E89" i="8"/>
  <c r="F89" i="11" l="1"/>
  <c r="G88"/>
  <c r="H88" i="10"/>
  <c r="H89"/>
  <c r="H89" i="8"/>
  <c r="G89" i="11" l="1"/>
</calcChain>
</file>

<file path=xl/sharedStrings.xml><?xml version="1.0" encoding="utf-8"?>
<sst xmlns="http://schemas.openxmlformats.org/spreadsheetml/2006/main" count="117" uniqueCount="42">
  <si>
    <t>财富倍增</t>
    <phoneticPr fontId="2" type="noConversion"/>
  </si>
  <si>
    <t>现金领取</t>
    <phoneticPr fontId="2" type="noConversion"/>
  </si>
  <si>
    <t>累积生息</t>
    <phoneticPr fontId="2" type="noConversion"/>
  </si>
  <si>
    <t>利益差额</t>
    <phoneticPr fontId="2" type="noConversion"/>
  </si>
  <si>
    <t>利率</t>
    <phoneticPr fontId="1" type="noConversion"/>
  </si>
  <si>
    <t>预算收益率</t>
    <phoneticPr fontId="1" type="noConversion"/>
  </si>
  <si>
    <t>年龄</t>
    <phoneticPr fontId="2" type="noConversion"/>
  </si>
  <si>
    <t>生存金</t>
    <phoneticPr fontId="1" type="noConversion"/>
  </si>
  <si>
    <t>投保年龄</t>
    <phoneticPr fontId="1" type="noConversion"/>
  </si>
  <si>
    <t>公司</t>
    <phoneticPr fontId="1" type="noConversion"/>
  </si>
  <si>
    <t>姓名</t>
    <phoneticPr fontId="1" type="noConversion"/>
  </si>
  <si>
    <t>手机</t>
    <phoneticPr fontId="1" type="noConversion"/>
  </si>
  <si>
    <t>邮箱</t>
    <phoneticPr fontId="1" type="noConversion"/>
  </si>
  <si>
    <t>OA</t>
    <phoneticPr fontId="1" type="noConversion"/>
  </si>
  <si>
    <t>说明</t>
    <phoneticPr fontId="1" type="noConversion"/>
  </si>
  <si>
    <t>生存金</t>
    <phoneticPr fontId="2" type="noConversion"/>
  </si>
  <si>
    <t>低档</t>
    <phoneticPr fontId="1" type="noConversion"/>
  </si>
  <si>
    <t>中档</t>
    <phoneticPr fontId="1" type="noConversion"/>
  </si>
  <si>
    <t>高档</t>
    <phoneticPr fontId="1" type="noConversion"/>
  </si>
  <si>
    <t>低档</t>
  </si>
  <si>
    <t>高档</t>
  </si>
  <si>
    <t>中档</t>
  </si>
  <si>
    <t>中国人寿绵阳分公司科学城支公司</t>
    <phoneticPr fontId="1" type="noConversion"/>
  </si>
  <si>
    <t>廖健伟</t>
    <phoneticPr fontId="1" type="noConversion"/>
  </si>
  <si>
    <t>8121963@QQ.com</t>
    <phoneticPr fontId="1" type="noConversion"/>
  </si>
  <si>
    <t>liaojianwei_my@sc.e-chinalife.com</t>
    <phoneticPr fontId="1" type="noConversion"/>
  </si>
  <si>
    <t>此利益演示为配合国寿金帐户升级使用，主要演示生存金收益后的利益差距，使用过程中如有问题，可联系我，另外险种空了再做。祝大家8月保费长虹。</t>
    <phoneticPr fontId="1" type="noConversion"/>
  </si>
  <si>
    <r>
      <rPr>
        <b/>
        <sz val="12"/>
        <color rgb="FFFF0000"/>
        <rFont val="华文中宋"/>
        <family val="3"/>
        <charset val="134"/>
      </rPr>
      <t>活期</t>
    </r>
    <r>
      <rPr>
        <b/>
        <sz val="12"/>
        <color theme="1"/>
        <rFont val="华文中宋"/>
        <family val="3"/>
        <charset val="134"/>
      </rPr>
      <t>收益差距</t>
    </r>
    <phoneticPr fontId="1" type="noConversion"/>
  </si>
  <si>
    <t>帐户价值</t>
    <phoneticPr fontId="1" type="noConversion"/>
  </si>
  <si>
    <t>领取年龄</t>
    <phoneticPr fontId="1" type="noConversion"/>
  </si>
  <si>
    <t>预算收益率</t>
    <phoneticPr fontId="1" type="noConversion"/>
  </si>
  <si>
    <r>
      <rPr>
        <b/>
        <sz val="12"/>
        <color rgb="FFFF0000"/>
        <rFont val="华文中宋"/>
        <family val="3"/>
        <charset val="134"/>
      </rPr>
      <t>定期</t>
    </r>
    <r>
      <rPr>
        <b/>
        <sz val="12"/>
        <color theme="1"/>
        <rFont val="华文中宋"/>
        <family val="3"/>
        <charset val="134"/>
      </rPr>
      <t>收益差距</t>
    </r>
    <phoneticPr fontId="2" type="noConversion"/>
  </si>
  <si>
    <t>领取年龄</t>
    <phoneticPr fontId="1" type="noConversion"/>
  </si>
  <si>
    <t>帐户支取</t>
    <phoneticPr fontId="1" type="noConversion"/>
  </si>
  <si>
    <t>年支取金额</t>
    <phoneticPr fontId="1" type="noConversion"/>
  </si>
  <si>
    <r>
      <t xml:space="preserve">金帐户收益  </t>
    </r>
    <r>
      <rPr>
        <b/>
        <sz val="10"/>
        <color rgb="FFFF0000"/>
        <rFont val="黑体"/>
        <family val="3"/>
        <charset val="134"/>
      </rPr>
      <t>（复利计息）</t>
    </r>
    <phoneticPr fontId="2" type="noConversion"/>
  </si>
  <si>
    <r>
      <t xml:space="preserve">活期收益       </t>
    </r>
    <r>
      <rPr>
        <b/>
        <sz val="10"/>
        <color rgb="FFFF0000"/>
        <rFont val="黑体"/>
        <family val="3"/>
        <charset val="134"/>
      </rPr>
      <t>(0.35%)</t>
    </r>
    <phoneticPr fontId="1" type="noConversion"/>
  </si>
  <si>
    <r>
      <t xml:space="preserve">一年期收益       </t>
    </r>
    <r>
      <rPr>
        <b/>
        <sz val="10"/>
        <color rgb="FFFF0000"/>
        <rFont val="黑体"/>
        <family val="3"/>
        <charset val="134"/>
      </rPr>
      <t>(3%)</t>
    </r>
    <phoneticPr fontId="1" type="noConversion"/>
  </si>
  <si>
    <r>
      <rPr>
        <b/>
        <sz val="12"/>
        <color rgb="FFFF0000"/>
        <rFont val="华文中宋"/>
        <family val="3"/>
        <charset val="134"/>
      </rPr>
      <t>定期收益</t>
    </r>
    <r>
      <rPr>
        <b/>
        <sz val="12"/>
        <color theme="1"/>
        <rFont val="华文中宋"/>
        <family val="3"/>
        <charset val="134"/>
      </rPr>
      <t xml:space="preserve">              差距对比</t>
    </r>
    <phoneticPr fontId="2" type="noConversion"/>
  </si>
  <si>
    <r>
      <rPr>
        <b/>
        <sz val="12"/>
        <color rgb="FFFF0000"/>
        <rFont val="华文中宋"/>
        <family val="3"/>
        <charset val="134"/>
      </rPr>
      <t>活期收益</t>
    </r>
    <r>
      <rPr>
        <b/>
        <sz val="12"/>
        <color theme="1"/>
        <rFont val="华文中宋"/>
        <family val="3"/>
        <charset val="134"/>
      </rPr>
      <t xml:space="preserve">                   差距对比</t>
    </r>
    <phoneticPr fontId="1" type="noConversion"/>
  </si>
  <si>
    <r>
      <t xml:space="preserve">金帐户收益     </t>
    </r>
    <r>
      <rPr>
        <b/>
        <sz val="10"/>
        <color rgb="FFFF0000"/>
        <rFont val="黑体"/>
        <family val="3"/>
        <charset val="134"/>
      </rPr>
      <t>（月复利计息）</t>
    </r>
    <phoneticPr fontId="2" type="noConversion"/>
  </si>
  <si>
    <r>
      <t>金帐户支取收益</t>
    </r>
    <r>
      <rPr>
        <b/>
        <sz val="28"/>
        <color rgb="FFFF0000"/>
        <rFont val="微软雅黑"/>
        <family val="2"/>
        <charset val="134"/>
      </rPr>
      <t>持续性</t>
    </r>
    <r>
      <rPr>
        <b/>
        <sz val="28"/>
        <color theme="1"/>
        <rFont val="微软雅黑"/>
        <family val="2"/>
        <charset val="134"/>
      </rPr>
      <t>及</t>
    </r>
    <r>
      <rPr>
        <b/>
        <sz val="28"/>
        <color rgb="FFFF0000"/>
        <rFont val="微软雅黑"/>
        <family val="2"/>
        <charset val="134"/>
      </rPr>
      <t>灵活性</t>
    </r>
    <r>
      <rPr>
        <b/>
        <sz val="28"/>
        <color theme="1"/>
        <rFont val="微软雅黑"/>
        <family val="2"/>
        <charset val="134"/>
      </rPr>
      <t>对比</t>
    </r>
    <phoneticPr fontId="1" type="noConversion"/>
  </si>
</sst>
</file>

<file path=xl/styles.xml><?xml version="1.0" encoding="utf-8"?>
<styleSheet xmlns="http://schemas.openxmlformats.org/spreadsheetml/2006/main">
  <numFmts count="7">
    <numFmt numFmtId="176" formatCode="0.00_ "/>
    <numFmt numFmtId="177" formatCode="0_ "/>
    <numFmt numFmtId="178" formatCode="0_);[Red]\(0\)"/>
    <numFmt numFmtId="179" formatCode="0.000_);[Red]\(0.000\)"/>
    <numFmt numFmtId="180" formatCode="0.000_ "/>
    <numFmt numFmtId="181" formatCode="0.00_);[Red]\(0.00\)"/>
    <numFmt numFmtId="182" formatCode="0.00_ ;[Red]\-0.00\ "/>
  </numFmts>
  <fonts count="2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1"/>
      <color rgb="FFFF0000"/>
      <name val="黑体"/>
      <family val="3"/>
      <charset val="134"/>
    </font>
    <font>
      <b/>
      <sz val="12"/>
      <color theme="1"/>
      <name val="华文中宋"/>
      <family val="3"/>
      <charset val="134"/>
    </font>
    <font>
      <sz val="11"/>
      <color theme="1"/>
      <name val="方正姚体"/>
      <family val="3"/>
      <charset val="134"/>
    </font>
    <font>
      <u/>
      <sz val="11"/>
      <color theme="10"/>
      <name val="宋体"/>
      <charset val="134"/>
    </font>
    <font>
      <b/>
      <sz val="18"/>
      <color theme="1"/>
      <name val="黑体"/>
      <family val="3"/>
      <charset val="134"/>
    </font>
    <font>
      <b/>
      <sz val="14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  <font>
      <u/>
      <sz val="16"/>
      <color theme="10"/>
      <name val="黑体"/>
      <family val="3"/>
      <charset val="134"/>
    </font>
    <font>
      <b/>
      <sz val="28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b/>
      <sz val="11"/>
      <color theme="1"/>
      <name val="方正姚体"/>
      <family val="3"/>
      <charset val="134"/>
    </font>
    <font>
      <b/>
      <sz val="12"/>
      <color rgb="FFFF0000"/>
      <name val="华文中宋"/>
      <family val="3"/>
      <charset val="134"/>
    </font>
    <font>
      <b/>
      <sz val="9"/>
      <color theme="1"/>
      <name val="微软雅黑"/>
      <family val="2"/>
      <charset val="134"/>
    </font>
    <font>
      <b/>
      <sz val="28"/>
      <color rgb="FFFF0000"/>
      <name val="微软雅黑"/>
      <family val="2"/>
      <charset val="134"/>
    </font>
    <font>
      <b/>
      <sz val="10"/>
      <color rgb="FFFF0000"/>
      <name val="黑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仿宋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79" fontId="0" fillId="0" borderId="0" xfId="0" applyNumberForma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178" fontId="3" fillId="0" borderId="1" xfId="0" applyNumberFormat="1" applyFont="1" applyBorder="1" applyAlignment="1" applyProtection="1">
      <alignment horizontal="center" vertical="center"/>
      <protection hidden="1"/>
    </xf>
    <xf numFmtId="176" fontId="3" fillId="0" borderId="1" xfId="0" applyNumberFormat="1" applyFont="1" applyBorder="1" applyAlignment="1" applyProtection="1">
      <alignment horizontal="center" vertical="center"/>
      <protection hidden="1"/>
    </xf>
    <xf numFmtId="177" fontId="3" fillId="3" borderId="1" xfId="0" applyNumberFormat="1" applyFont="1" applyFill="1" applyBorder="1" applyAlignment="1" applyProtection="1">
      <alignment horizontal="center" vertical="center"/>
      <protection hidden="1"/>
    </xf>
    <xf numFmtId="177" fontId="0" fillId="0" borderId="1" xfId="0" applyNumberFormat="1" applyBorder="1" applyAlignment="1" applyProtection="1">
      <alignment horizontal="center" vertical="center"/>
      <protection hidden="1"/>
    </xf>
    <xf numFmtId="178" fontId="5" fillId="0" borderId="1" xfId="0" applyNumberFormat="1" applyFont="1" applyBorder="1" applyAlignment="1" applyProtection="1">
      <alignment horizontal="center" vertical="center"/>
      <protection hidden="1"/>
    </xf>
    <xf numFmtId="176" fontId="4" fillId="3" borderId="1" xfId="0" applyNumberFormat="1" applyFont="1" applyFill="1" applyBorder="1" applyAlignment="1" applyProtection="1">
      <alignment horizontal="center" vertical="center"/>
      <protection hidden="1"/>
    </xf>
    <xf numFmtId="10" fontId="5" fillId="0" borderId="1" xfId="0" applyNumberFormat="1" applyFont="1" applyBorder="1" applyAlignment="1" applyProtection="1">
      <alignment horizontal="center" vertical="center"/>
      <protection hidden="1"/>
    </xf>
    <xf numFmtId="177" fontId="6" fillId="2" borderId="1" xfId="0" applyNumberFormat="1" applyFont="1" applyFill="1" applyBorder="1" applyAlignment="1" applyProtection="1">
      <alignment horizontal="center" vertical="center"/>
      <protection hidden="1"/>
    </xf>
    <xf numFmtId="178" fontId="6" fillId="2" borderId="1" xfId="0" applyNumberFormat="1" applyFont="1" applyFill="1" applyBorder="1" applyAlignment="1" applyProtection="1">
      <alignment horizontal="center" vertical="center"/>
      <protection hidden="1"/>
    </xf>
    <xf numFmtId="176" fontId="6" fillId="2" borderId="1" xfId="0" applyNumberFormat="1" applyFont="1" applyFill="1" applyBorder="1" applyAlignment="1" applyProtection="1">
      <alignment horizontal="center" vertical="center"/>
      <protection hidden="1"/>
    </xf>
    <xf numFmtId="177" fontId="3" fillId="3" borderId="3" xfId="0" applyNumberFormat="1" applyFont="1" applyFill="1" applyBorder="1" applyAlignment="1" applyProtection="1">
      <alignment horizontal="center" vertical="center"/>
      <protection hidden="1"/>
    </xf>
    <xf numFmtId="177" fontId="0" fillId="0" borderId="4" xfId="0" applyNumberFormat="1" applyBorder="1" applyAlignment="1" applyProtection="1">
      <alignment horizontal="center" vertical="center"/>
      <protection hidden="1"/>
    </xf>
    <xf numFmtId="178" fontId="5" fillId="0" borderId="4" xfId="0" applyNumberFormat="1" applyFont="1" applyBorder="1" applyAlignment="1" applyProtection="1">
      <alignment horizontal="center" vertical="center"/>
      <protection hidden="1"/>
    </xf>
    <xf numFmtId="176" fontId="4" fillId="3" borderId="4" xfId="0" applyNumberFormat="1" applyFont="1" applyFill="1" applyBorder="1" applyAlignment="1" applyProtection="1">
      <alignment horizontal="center" vertical="center"/>
      <protection hidden="1"/>
    </xf>
    <xf numFmtId="10" fontId="5" fillId="0" borderId="5" xfId="0" applyNumberFormat="1" applyFont="1" applyBorder="1" applyAlignment="1" applyProtection="1">
      <alignment horizontal="center" vertical="center"/>
      <protection hidden="1"/>
    </xf>
    <xf numFmtId="10" fontId="0" fillId="0" borderId="0" xfId="0" applyNumberFormat="1" applyAlignment="1" applyProtection="1">
      <alignment horizontal="center" vertical="center"/>
      <protection hidden="1"/>
    </xf>
    <xf numFmtId="177" fontId="6" fillId="2" borderId="3" xfId="0" applyNumberFormat="1" applyFont="1" applyFill="1" applyBorder="1" applyAlignment="1" applyProtection="1">
      <alignment horizontal="center" vertical="center"/>
      <protection hidden="1"/>
    </xf>
    <xf numFmtId="177" fontId="6" fillId="2" borderId="4" xfId="0" applyNumberFormat="1" applyFont="1" applyFill="1" applyBorder="1" applyAlignment="1" applyProtection="1">
      <alignment horizontal="center" vertical="center"/>
      <protection hidden="1"/>
    </xf>
    <xf numFmtId="178" fontId="6" fillId="2" borderId="4" xfId="0" applyNumberFormat="1" applyFont="1" applyFill="1" applyBorder="1" applyAlignment="1" applyProtection="1">
      <alignment horizontal="center" vertical="center"/>
      <protection hidden="1"/>
    </xf>
    <xf numFmtId="176" fontId="6" fillId="2" borderId="4" xfId="0" applyNumberFormat="1" applyFont="1" applyFill="1" applyBorder="1" applyAlignment="1" applyProtection="1">
      <alignment horizontal="center" vertical="center"/>
      <protection hidden="1"/>
    </xf>
    <xf numFmtId="10" fontId="0" fillId="0" borderId="0" xfId="0" applyNumberFormat="1" applyBorder="1" applyAlignment="1" applyProtection="1">
      <alignment horizontal="center" vertical="center"/>
      <protection hidden="1"/>
    </xf>
    <xf numFmtId="177" fontId="3" fillId="0" borderId="2" xfId="0" applyNumberFormat="1" applyFont="1" applyBorder="1" applyAlignment="1" applyProtection="1">
      <alignment horizontal="center" vertical="center"/>
      <protection hidden="1"/>
    </xf>
    <xf numFmtId="178" fontId="3" fillId="0" borderId="2" xfId="0" applyNumberFormat="1" applyFont="1" applyBorder="1" applyAlignment="1" applyProtection="1">
      <alignment horizontal="center" vertical="center"/>
      <protection hidden="1"/>
    </xf>
    <xf numFmtId="176" fontId="3" fillId="0" borderId="2" xfId="0" applyNumberFormat="1" applyFont="1" applyBorder="1" applyAlignment="1" applyProtection="1">
      <alignment horizontal="center" vertical="center"/>
      <protection hidden="1"/>
    </xf>
    <xf numFmtId="177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hidden="1"/>
    </xf>
    <xf numFmtId="176" fontId="6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2" borderId="6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left" vertical="center" wrapText="1"/>
    </xf>
    <xf numFmtId="0" fontId="12" fillId="5" borderId="6" xfId="1" applyFont="1" applyFill="1" applyBorder="1" applyAlignment="1" applyProtection="1">
      <alignment horizontal="left"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hidden="1"/>
    </xf>
    <xf numFmtId="176" fontId="17" fillId="3" borderId="4" xfId="0" applyNumberFormat="1" applyFont="1" applyFill="1" applyBorder="1" applyAlignment="1" applyProtection="1">
      <alignment horizontal="center" vertical="center"/>
      <protection hidden="1"/>
    </xf>
    <xf numFmtId="177" fontId="0" fillId="0" borderId="9" xfId="0" applyNumberFormat="1" applyBorder="1" applyAlignment="1" applyProtection="1">
      <alignment horizontal="center" vertical="center"/>
      <protection hidden="1"/>
    </xf>
    <xf numFmtId="177" fontId="14" fillId="3" borderId="8" xfId="0" applyNumberFormat="1" applyFont="1" applyFill="1" applyBorder="1" applyAlignment="1" applyProtection="1">
      <alignment horizontal="center" vertical="center"/>
      <protection hidden="1"/>
    </xf>
    <xf numFmtId="178" fontId="5" fillId="0" borderId="10" xfId="0" applyNumberFormat="1" applyFont="1" applyBorder="1" applyAlignment="1" applyProtection="1">
      <alignment horizontal="center" vertical="center"/>
      <protection hidden="1"/>
    </xf>
    <xf numFmtId="178" fontId="5" fillId="0" borderId="9" xfId="0" applyNumberFormat="1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177" fontId="3" fillId="0" borderId="13" xfId="0" applyNumberFormat="1" applyFont="1" applyBorder="1" applyAlignment="1" applyProtection="1">
      <alignment horizontal="center" vertical="center"/>
      <protection hidden="1"/>
    </xf>
    <xf numFmtId="177" fontId="3" fillId="0" borderId="14" xfId="0" applyNumberFormat="1" applyFont="1" applyBorder="1" applyAlignment="1" applyProtection="1">
      <alignment horizontal="center" vertical="center"/>
      <protection hidden="1"/>
    </xf>
    <xf numFmtId="177" fontId="3" fillId="0" borderId="15" xfId="0" applyNumberFormat="1" applyFont="1" applyBorder="1" applyAlignment="1" applyProtection="1">
      <alignment horizontal="center" vertical="center"/>
      <protection hidden="1"/>
    </xf>
    <xf numFmtId="176" fontId="3" fillId="0" borderId="13" xfId="0" applyNumberFormat="1" applyFont="1" applyBorder="1" applyAlignment="1" applyProtection="1">
      <alignment horizontal="center" vertical="center"/>
      <protection hidden="1"/>
    </xf>
    <xf numFmtId="176" fontId="3" fillId="0" borderId="14" xfId="0" applyNumberFormat="1" applyFont="1" applyFill="1" applyBorder="1" applyAlignment="1" applyProtection="1">
      <alignment horizontal="center" vertical="center"/>
      <protection hidden="1"/>
    </xf>
    <xf numFmtId="176" fontId="3" fillId="0" borderId="15" xfId="0" applyNumberFormat="1" applyFont="1" applyFill="1" applyBorder="1" applyAlignment="1" applyProtection="1">
      <alignment horizontal="center" vertical="center"/>
      <protection hidden="1"/>
    </xf>
    <xf numFmtId="176" fontId="14" fillId="0" borderId="27" xfId="0" applyNumberFormat="1" applyFont="1" applyBorder="1" applyAlignment="1" applyProtection="1">
      <alignment horizontal="center" vertical="center"/>
      <protection hidden="1"/>
    </xf>
    <xf numFmtId="177" fontId="6" fillId="2" borderId="28" xfId="0" applyNumberFormat="1" applyFont="1" applyFill="1" applyBorder="1" applyAlignment="1" applyProtection="1">
      <alignment horizontal="center" vertical="center"/>
      <protection hidden="1"/>
    </xf>
    <xf numFmtId="177" fontId="6" fillId="2" borderId="7" xfId="0" applyNumberFormat="1" applyFont="1" applyFill="1" applyBorder="1" applyAlignment="1" applyProtection="1">
      <alignment horizontal="center" vertical="center"/>
      <protection hidden="1"/>
    </xf>
    <xf numFmtId="178" fontId="6" fillId="2" borderId="29" xfId="0" applyNumberFormat="1" applyFont="1" applyFill="1" applyBorder="1" applyAlignment="1" applyProtection="1">
      <alignment horizontal="center" vertical="center"/>
      <protection hidden="1"/>
    </xf>
    <xf numFmtId="176" fontId="6" fillId="8" borderId="28" xfId="0" applyNumberFormat="1" applyFont="1" applyFill="1" applyBorder="1" applyAlignment="1" applyProtection="1">
      <alignment horizontal="center" vertical="center"/>
      <protection hidden="1"/>
    </xf>
    <xf numFmtId="177" fontId="14" fillId="3" borderId="3" xfId="0" applyNumberFormat="1" applyFont="1" applyFill="1" applyBorder="1" applyAlignment="1" applyProtection="1">
      <alignment horizontal="center" vertical="center"/>
      <protection hidden="1"/>
    </xf>
    <xf numFmtId="177" fontId="15" fillId="3" borderId="4" xfId="0" applyNumberFormat="1" applyFont="1" applyFill="1" applyBorder="1" applyAlignment="1" applyProtection="1">
      <alignment horizontal="center" vertical="center"/>
      <protection hidden="1"/>
    </xf>
    <xf numFmtId="177" fontId="15" fillId="0" borderId="4" xfId="0" applyNumberFormat="1" applyFont="1" applyFill="1" applyBorder="1" applyAlignment="1" applyProtection="1">
      <alignment horizontal="center" vertical="center"/>
      <protection hidden="1"/>
    </xf>
    <xf numFmtId="178" fontId="15" fillId="3" borderId="4" xfId="0" applyNumberFormat="1" applyFont="1" applyFill="1" applyBorder="1" applyAlignment="1" applyProtection="1">
      <alignment horizontal="center" vertical="center"/>
      <protection hidden="1"/>
    </xf>
    <xf numFmtId="181" fontId="0" fillId="0" borderId="0" xfId="0" applyNumberFormat="1" applyAlignment="1">
      <alignment horizontal="center" vertical="center"/>
    </xf>
    <xf numFmtId="182" fontId="3" fillId="0" borderId="17" xfId="0" applyNumberFormat="1" applyFont="1" applyBorder="1" applyAlignment="1" applyProtection="1">
      <alignment horizontal="center" vertical="center"/>
      <protection hidden="1"/>
    </xf>
    <xf numFmtId="182" fontId="3" fillId="0" borderId="16" xfId="0" applyNumberFormat="1" applyFont="1" applyBorder="1" applyAlignment="1" applyProtection="1">
      <alignment horizontal="center" vertical="center"/>
      <protection hidden="1"/>
    </xf>
    <xf numFmtId="182" fontId="3" fillId="0" borderId="14" xfId="0" applyNumberFormat="1" applyFont="1" applyBorder="1" applyAlignment="1" applyProtection="1">
      <alignment horizontal="center" vertical="center"/>
      <protection hidden="1"/>
    </xf>
    <xf numFmtId="182" fontId="14" fillId="0" borderId="14" xfId="0" applyNumberFormat="1" applyFont="1" applyBorder="1" applyAlignment="1" applyProtection="1">
      <alignment horizontal="center" vertical="center"/>
      <protection hidden="1"/>
    </xf>
    <xf numFmtId="181" fontId="6" fillId="2" borderId="28" xfId="0" applyNumberFormat="1" applyFont="1" applyFill="1" applyBorder="1" applyAlignment="1" applyProtection="1">
      <alignment horizontal="center" vertical="center" wrapText="1"/>
      <protection hidden="1"/>
    </xf>
    <xf numFmtId="176" fontId="6" fillId="2" borderId="28" xfId="0" applyNumberFormat="1" applyFont="1" applyFill="1" applyBorder="1" applyAlignment="1" applyProtection="1">
      <alignment horizontal="center" vertical="center" wrapText="1"/>
      <protection hidden="1"/>
    </xf>
    <xf numFmtId="181" fontId="3" fillId="0" borderId="13" xfId="0" applyNumberFormat="1" applyFont="1" applyFill="1" applyBorder="1" applyAlignment="1" applyProtection="1">
      <alignment horizontal="center" vertical="center"/>
      <protection hidden="1"/>
    </xf>
    <xf numFmtId="0" fontId="6" fillId="8" borderId="28" xfId="0" applyNumberFormat="1" applyFont="1" applyFill="1" applyBorder="1" applyAlignment="1" applyProtection="1">
      <alignment horizontal="center" vertical="center" wrapText="1"/>
      <protection hidden="1"/>
    </xf>
    <xf numFmtId="176" fontId="17" fillId="3" borderId="4" xfId="0" applyNumberFormat="1" applyFont="1" applyFill="1" applyBorder="1" applyAlignment="1" applyProtection="1">
      <alignment horizontal="center" vertical="center" wrapText="1"/>
      <protection hidden="1"/>
    </xf>
    <xf numFmtId="10" fontId="5" fillId="0" borderId="5" xfId="0" applyNumberFormat="1" applyFont="1" applyBorder="1" applyAlignment="1" applyProtection="1">
      <alignment horizontal="center" vertical="center" wrapText="1"/>
      <protection hidden="1"/>
    </xf>
    <xf numFmtId="178" fontId="21" fillId="0" borderId="18" xfId="0" applyNumberFormat="1" applyFont="1" applyBorder="1" applyAlignment="1" applyProtection="1">
      <alignment horizontal="center" vertical="center"/>
      <protection hidden="1"/>
    </xf>
    <xf numFmtId="176" fontId="3" fillId="0" borderId="1" xfId="0" applyNumberFormat="1" applyFont="1" applyBorder="1" applyAlignment="1" applyProtection="1">
      <alignment horizontal="center" vertical="center"/>
      <protection hidden="1"/>
    </xf>
    <xf numFmtId="176" fontId="6" fillId="2" borderId="4" xfId="0" applyNumberFormat="1" applyFont="1" applyFill="1" applyBorder="1" applyAlignment="1" applyProtection="1">
      <alignment horizontal="center" vertical="center"/>
      <protection hidden="1"/>
    </xf>
    <xf numFmtId="176" fontId="6" fillId="2" borderId="5" xfId="0" applyNumberFormat="1" applyFont="1" applyFill="1" applyBorder="1" applyAlignment="1" applyProtection="1">
      <alignment horizontal="center" vertical="center"/>
      <protection hidden="1"/>
    </xf>
    <xf numFmtId="176" fontId="3" fillId="0" borderId="2" xfId="0" applyNumberFormat="1" applyFont="1" applyBorder="1" applyAlignment="1" applyProtection="1">
      <alignment horizontal="center" vertical="center"/>
      <protection hidden="1"/>
    </xf>
    <xf numFmtId="177" fontId="0" fillId="0" borderId="0" xfId="0" applyNumberFormat="1" applyAlignment="1">
      <alignment horizontal="center" vertical="center"/>
    </xf>
    <xf numFmtId="177" fontId="7" fillId="3" borderId="4" xfId="0" applyNumberFormat="1" applyFont="1" applyFill="1" applyBorder="1" applyAlignment="1" applyProtection="1">
      <alignment horizontal="center" vertical="center"/>
      <protection hidden="1"/>
    </xf>
    <xf numFmtId="177" fontId="7" fillId="3" borderId="1" xfId="0" applyNumberFormat="1" applyFont="1" applyFill="1" applyBorder="1" applyAlignment="1" applyProtection="1">
      <alignment horizontal="center" vertical="center"/>
      <protection hidden="1"/>
    </xf>
    <xf numFmtId="176" fontId="6" fillId="2" borderId="1" xfId="0" applyNumberFormat="1" applyFont="1" applyFill="1" applyBorder="1" applyAlignment="1" applyProtection="1">
      <alignment horizontal="center" vertical="center"/>
      <protection hidden="1"/>
    </xf>
    <xf numFmtId="176" fontId="3" fillId="0" borderId="21" xfId="0" applyNumberFormat="1" applyFont="1" applyBorder="1" applyAlignment="1" applyProtection="1">
      <alignment horizontal="center" vertical="center"/>
      <protection hidden="1"/>
    </xf>
    <xf numFmtId="176" fontId="3" fillId="0" borderId="22" xfId="0" applyNumberFormat="1" applyFont="1" applyBorder="1" applyAlignment="1" applyProtection="1">
      <alignment horizontal="center" vertical="center"/>
      <protection hidden="1"/>
    </xf>
    <xf numFmtId="176" fontId="3" fillId="0" borderId="23" xfId="0" applyNumberFormat="1" applyFont="1" applyBorder="1" applyAlignment="1" applyProtection="1">
      <alignment horizontal="center" vertical="center"/>
      <protection hidden="1"/>
    </xf>
    <xf numFmtId="176" fontId="3" fillId="0" borderId="24" xfId="0" applyNumberFormat="1" applyFont="1" applyBorder="1" applyAlignment="1" applyProtection="1">
      <alignment horizontal="center" vertical="center"/>
      <protection hidden="1"/>
    </xf>
    <xf numFmtId="177" fontId="15" fillId="3" borderId="25" xfId="0" applyNumberFormat="1" applyFont="1" applyFill="1" applyBorder="1" applyAlignment="1" applyProtection="1">
      <alignment horizontal="center" vertical="center"/>
      <protection hidden="1"/>
    </xf>
    <xf numFmtId="177" fontId="15" fillId="3" borderId="26" xfId="0" applyNumberFormat="1" applyFont="1" applyFill="1" applyBorder="1" applyAlignment="1" applyProtection="1">
      <alignment horizontal="center" vertical="center"/>
      <protection hidden="1"/>
    </xf>
    <xf numFmtId="177" fontId="13" fillId="7" borderId="0" xfId="0" applyNumberFormat="1" applyFont="1" applyFill="1" applyBorder="1" applyAlignment="1">
      <alignment horizontal="center" vertical="center"/>
    </xf>
    <xf numFmtId="176" fontId="6" fillId="6" borderId="25" xfId="0" applyNumberFormat="1" applyFont="1" applyFill="1" applyBorder="1" applyAlignment="1" applyProtection="1">
      <alignment horizontal="center" vertical="center" wrapText="1"/>
      <protection hidden="1"/>
    </xf>
    <xf numFmtId="176" fontId="6" fillId="6" borderId="26" xfId="0" applyNumberFormat="1" applyFont="1" applyFill="1" applyBorder="1" applyAlignment="1" applyProtection="1">
      <alignment horizontal="center" vertical="center" wrapText="1"/>
      <protection hidden="1"/>
    </xf>
    <xf numFmtId="176" fontId="3" fillId="0" borderId="19" xfId="0" applyNumberFormat="1" applyFont="1" applyBorder="1" applyAlignment="1" applyProtection="1">
      <alignment horizontal="center" vertical="center"/>
      <protection hidden="1"/>
    </xf>
    <xf numFmtId="176" fontId="3" fillId="0" borderId="20" xfId="0" applyNumberFormat="1" applyFont="1" applyBorder="1" applyAlignment="1" applyProtection="1">
      <alignment horizontal="center" vertical="center"/>
      <protection hidden="1"/>
    </xf>
    <xf numFmtId="176" fontId="6" fillId="6" borderId="30" xfId="0" applyNumberFormat="1" applyFont="1" applyFill="1" applyBorder="1" applyAlignment="1" applyProtection="1">
      <alignment horizontal="center" vertical="center"/>
      <protection hidden="1"/>
    </xf>
    <xf numFmtId="176" fontId="6" fillId="6" borderId="31" xfId="0" applyNumberFormat="1" applyFont="1" applyFill="1" applyBorder="1" applyAlignment="1" applyProtection="1">
      <alignment horizontal="center" vertical="center"/>
      <protection hidden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876300</xdr:rowOff>
    </xdr:to>
    <xdr:pic>
      <xdr:nvPicPr>
        <xdr:cNvPr id="3" name="图片 2" descr="QQ图片20130725113309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048500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0</xdr:colOff>
      <xdr:row>0</xdr:row>
      <xdr:rowOff>1000125</xdr:rowOff>
    </xdr:to>
    <xdr:pic>
      <xdr:nvPicPr>
        <xdr:cNvPr id="4" name="图片 3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7048500" cy="10001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1000125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058024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17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7058025" cy="10191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171450</xdr:colOff>
      <xdr:row>0</xdr:row>
      <xdr:rowOff>85725</xdr:rowOff>
    </xdr:from>
    <xdr:to>
      <xdr:col>8</xdr:col>
      <xdr:colOff>908685</xdr:colOff>
      <xdr:row>0</xdr:row>
      <xdr:rowOff>523875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85725"/>
          <a:ext cx="2804160" cy="4381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aojianwei_my@sc.e-chinalife.com" TargetMode="External"/><Relationship Id="rId1" Type="http://schemas.openxmlformats.org/officeDocument/2006/relationships/hyperlink" Target="mailto:8121963@QQ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B6"/>
  <sheetViews>
    <sheetView workbookViewId="0">
      <selection activeCell="B24" sqref="B24"/>
    </sheetView>
  </sheetViews>
  <sheetFormatPr defaultRowHeight="13.5"/>
  <cols>
    <col min="1" max="1" width="10.625" customWidth="1"/>
    <col min="2" max="2" width="61.75" style="12" customWidth="1"/>
  </cols>
  <sheetData>
    <row r="1" spans="1:2" ht="30.75" customHeight="1">
      <c r="A1" s="47" t="s">
        <v>9</v>
      </c>
      <c r="B1" s="48" t="s">
        <v>22</v>
      </c>
    </row>
    <row r="2" spans="1:2" ht="33" customHeight="1">
      <c r="A2" s="47" t="s">
        <v>10</v>
      </c>
      <c r="B2" s="48" t="s">
        <v>23</v>
      </c>
    </row>
    <row r="3" spans="1:2" ht="32.25" customHeight="1">
      <c r="A3" s="47" t="s">
        <v>11</v>
      </c>
      <c r="B3" s="48">
        <v>13980131383</v>
      </c>
    </row>
    <row r="4" spans="1:2" ht="31.5" customHeight="1">
      <c r="A4" s="47" t="s">
        <v>12</v>
      </c>
      <c r="B4" s="49" t="s">
        <v>24</v>
      </c>
    </row>
    <row r="5" spans="1:2" ht="33" customHeight="1">
      <c r="A5" s="47" t="s">
        <v>13</v>
      </c>
      <c r="B5" s="49" t="s">
        <v>25</v>
      </c>
    </row>
    <row r="6" spans="1:2" ht="76.5" customHeight="1">
      <c r="A6" s="47" t="s">
        <v>14</v>
      </c>
      <c r="B6" s="46" t="s">
        <v>26</v>
      </c>
    </row>
  </sheetData>
  <phoneticPr fontId="1" type="noConversion"/>
  <hyperlinks>
    <hyperlink ref="B4" r:id="rId1"/>
    <hyperlink ref="B5" r:id="rId2"/>
  </hyperlinks>
  <pageMargins left="0.7" right="0.7" top="0.75" bottom="0.75" header="0.3" footer="0.3"/>
  <pageSetup paperSize="9" orientation="portrait" horizontalDpi="1200" verticalDpi="1200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1" tint="4.9989318521683403E-2"/>
  </sheetPr>
  <dimension ref="A1:N80"/>
  <sheetViews>
    <sheetView workbookViewId="0">
      <selection activeCell="I1" sqref="I1:N1048576"/>
    </sheetView>
  </sheetViews>
  <sheetFormatPr defaultRowHeight="13.5"/>
  <cols>
    <col min="1" max="1" width="9.25" style="4" customWidth="1"/>
    <col min="2" max="2" width="2.25" style="4" hidden="1" customWidth="1"/>
    <col min="3" max="3" width="13.25" style="9" customWidth="1"/>
    <col min="4" max="4" width="15" style="3" customWidth="1"/>
    <col min="5" max="5" width="14.5" style="4" customWidth="1"/>
    <col min="6" max="6" width="17.5" style="3" customWidth="1"/>
    <col min="7" max="7" width="9.625" style="3" customWidth="1"/>
    <col min="8" max="8" width="13.375" style="2" customWidth="1"/>
    <col min="9" max="9" width="13.875" style="2" hidden="1" customWidth="1"/>
    <col min="10" max="11" width="13.875" style="3" hidden="1" customWidth="1"/>
    <col min="12" max="12" width="9" style="1" hidden="1" customWidth="1"/>
    <col min="13" max="13" width="9" style="13" hidden="1" customWidth="1"/>
    <col min="14" max="14" width="9" style="1" hidden="1" customWidth="1"/>
    <col min="15" max="15" width="9" style="1" customWidth="1"/>
    <col min="16" max="16384" width="9" style="1"/>
  </cols>
  <sheetData>
    <row r="1" spans="1:13" ht="70.5" customHeight="1" thickBot="1">
      <c r="A1" s="91"/>
      <c r="B1" s="91"/>
      <c r="C1" s="91"/>
      <c r="D1" s="91"/>
      <c r="E1" s="91"/>
      <c r="F1" s="91"/>
      <c r="G1" s="91"/>
      <c r="H1" s="91"/>
    </row>
    <row r="2" spans="1:13" ht="21.75" customHeight="1" thickBot="1">
      <c r="A2" s="29" t="s">
        <v>7</v>
      </c>
      <c r="B2" s="30"/>
      <c r="C2" s="31">
        <v>31000</v>
      </c>
      <c r="D2" s="92" t="s">
        <v>8</v>
      </c>
      <c r="E2" s="92"/>
      <c r="F2" s="31">
        <v>20</v>
      </c>
      <c r="G2" s="32" t="s">
        <v>5</v>
      </c>
      <c r="H2" s="33" t="s">
        <v>20</v>
      </c>
      <c r="I2" s="34">
        <f>IF(H2="中档",5%,IF(H2="低档",4.5%,IF(H2="高档",6%)))</f>
        <v>0.06</v>
      </c>
    </row>
    <row r="3" spans="1:13" ht="21.75" customHeight="1" thickBot="1">
      <c r="A3" s="35" t="s">
        <v>6</v>
      </c>
      <c r="B3" s="36"/>
      <c r="C3" s="37" t="s">
        <v>15</v>
      </c>
      <c r="D3" s="38" t="s">
        <v>0</v>
      </c>
      <c r="E3" s="36" t="s">
        <v>1</v>
      </c>
      <c r="F3" s="38" t="s">
        <v>2</v>
      </c>
      <c r="G3" s="88" t="s">
        <v>3</v>
      </c>
      <c r="H3" s="89"/>
      <c r="I3" s="39"/>
      <c r="J3" s="5"/>
      <c r="K3" s="5"/>
    </row>
    <row r="4" spans="1:13" ht="15" customHeight="1">
      <c r="A4" s="40">
        <f>F2</f>
        <v>20</v>
      </c>
      <c r="B4" s="40"/>
      <c r="C4" s="41"/>
      <c r="D4" s="42"/>
      <c r="E4" s="40"/>
      <c r="F4" s="42"/>
      <c r="G4" s="90"/>
      <c r="H4" s="90"/>
      <c r="I4" s="39"/>
      <c r="J4" s="5"/>
      <c r="K4" s="14" t="s">
        <v>16</v>
      </c>
      <c r="L4" s="1" t="s">
        <v>4</v>
      </c>
      <c r="M4" s="13">
        <v>4.4999999999999998E-2</v>
      </c>
    </row>
    <row r="5" spans="1:13" ht="15" customHeight="1">
      <c r="A5" s="17">
        <f>A4+1</f>
        <v>21</v>
      </c>
      <c r="B5" s="18">
        <f>IF(A5&gt;75,0,1)</f>
        <v>1</v>
      </c>
      <c r="C5" s="19"/>
      <c r="D5" s="20"/>
      <c r="E5" s="17"/>
      <c r="F5" s="20"/>
      <c r="G5" s="87"/>
      <c r="H5" s="87"/>
      <c r="I5" s="39"/>
      <c r="J5" s="5"/>
      <c r="K5" s="14" t="s">
        <v>17</v>
      </c>
      <c r="L5" s="1" t="s">
        <v>4</v>
      </c>
      <c r="M5" s="13">
        <v>0.05</v>
      </c>
    </row>
    <row r="6" spans="1:13" ht="15" customHeight="1">
      <c r="A6" s="17">
        <f>A5+1</f>
        <v>22</v>
      </c>
      <c r="B6" s="18">
        <f t="shared" ref="B6:B69" si="0">IF(A6&gt;75,0,1)</f>
        <v>1</v>
      </c>
      <c r="C6" s="19">
        <f>$C$2*B6</f>
        <v>31000</v>
      </c>
      <c r="D6" s="20">
        <f>C6*(1+$I$2/12)^12</f>
        <v>32912.012167799425</v>
      </c>
      <c r="E6" s="17">
        <f>(E5+C6)*B6</f>
        <v>31000</v>
      </c>
      <c r="F6" s="20">
        <f>((F5+C6)*(1+3.5%))*B6</f>
        <v>32084.999999999996</v>
      </c>
      <c r="G6" s="87">
        <f>D6-F6</f>
        <v>827.01216779942843</v>
      </c>
      <c r="H6" s="87"/>
      <c r="I6" s="39"/>
      <c r="J6" s="5"/>
      <c r="K6" s="14" t="s">
        <v>18</v>
      </c>
      <c r="L6" s="1" t="s">
        <v>4</v>
      </c>
      <c r="M6" s="13">
        <v>0.06</v>
      </c>
    </row>
    <row r="7" spans="1:13" ht="15" customHeight="1">
      <c r="A7" s="17">
        <f t="shared" ref="A7:A70" si="1">A6+1</f>
        <v>23</v>
      </c>
      <c r="B7" s="18">
        <f t="shared" si="0"/>
        <v>1</v>
      </c>
      <c r="C7" s="19"/>
      <c r="D7" s="20">
        <f t="shared" ref="D7:D38" si="2">(D6+C7)*(1+$I$2/12)^12</f>
        <v>34941.953062367014</v>
      </c>
      <c r="E7" s="17"/>
      <c r="F7" s="52">
        <f t="shared" ref="F7:F70" si="3">((F6+C7)*(1+3.5%))*B7</f>
        <v>33207.974999999991</v>
      </c>
      <c r="G7" s="87">
        <f>D7-F7</f>
        <v>1733.9780623670231</v>
      </c>
      <c r="H7" s="87"/>
      <c r="I7" s="39"/>
      <c r="J7" s="5"/>
      <c r="K7" s="5"/>
      <c r="L7" s="1" t="s">
        <v>4</v>
      </c>
      <c r="M7" s="13">
        <v>0.09</v>
      </c>
    </row>
    <row r="8" spans="1:13" ht="15" customHeight="1">
      <c r="A8" s="17">
        <f t="shared" si="1"/>
        <v>24</v>
      </c>
      <c r="B8" s="18">
        <f t="shared" si="0"/>
        <v>1</v>
      </c>
      <c r="C8" s="19">
        <f>$C$2*B8</f>
        <v>31000</v>
      </c>
      <c r="D8" s="20">
        <f t="shared" si="2"/>
        <v>70009.108437325223</v>
      </c>
      <c r="E8" s="17">
        <f>(E6+C8)*B8</f>
        <v>62000</v>
      </c>
      <c r="F8" s="52">
        <f t="shared" si="3"/>
        <v>66455.254124999992</v>
      </c>
      <c r="G8" s="87">
        <f t="shared" ref="G8:G26" si="4">D8-F8</f>
        <v>3553.8543123252311</v>
      </c>
      <c r="H8" s="87"/>
      <c r="I8" s="39"/>
      <c r="J8" s="5"/>
      <c r="K8" s="5"/>
    </row>
    <row r="9" spans="1:13" ht="15" customHeight="1">
      <c r="A9" s="17">
        <f t="shared" si="1"/>
        <v>25</v>
      </c>
      <c r="B9" s="18">
        <f t="shared" si="0"/>
        <v>1</v>
      </c>
      <c r="C9" s="19"/>
      <c r="D9" s="20">
        <f t="shared" si="2"/>
        <v>74327.117056323783</v>
      </c>
      <c r="E9" s="17"/>
      <c r="F9" s="52">
        <f t="shared" si="3"/>
        <v>68781.188019374982</v>
      </c>
      <c r="G9" s="87">
        <f t="shared" si="4"/>
        <v>5545.9290369488008</v>
      </c>
      <c r="H9" s="87"/>
      <c r="I9" s="39"/>
      <c r="J9" s="5"/>
      <c r="K9" s="5"/>
    </row>
    <row r="10" spans="1:13" ht="15" customHeight="1">
      <c r="A10" s="17">
        <f t="shared" si="1"/>
        <v>26</v>
      </c>
      <c r="B10" s="18">
        <f t="shared" si="0"/>
        <v>1</v>
      </c>
      <c r="C10" s="19">
        <f>$C$2*B10</f>
        <v>31000</v>
      </c>
      <c r="D10" s="20">
        <f t="shared" si="2"/>
        <v>111823.46316635364</v>
      </c>
      <c r="E10" s="17">
        <f t="shared" ref="E10" si="5">(E8+C10)*B10</f>
        <v>93000</v>
      </c>
      <c r="F10" s="52">
        <f t="shared" si="3"/>
        <v>103273.52960005309</v>
      </c>
      <c r="G10" s="87">
        <f t="shared" si="4"/>
        <v>8549.9335663005477</v>
      </c>
      <c r="H10" s="87"/>
      <c r="I10" s="39"/>
      <c r="J10" s="5"/>
      <c r="K10" s="5"/>
    </row>
    <row r="11" spans="1:13" ht="15" customHeight="1">
      <c r="A11" s="17">
        <f t="shared" si="1"/>
        <v>27</v>
      </c>
      <c r="B11" s="18">
        <f t="shared" si="0"/>
        <v>1</v>
      </c>
      <c r="C11" s="19"/>
      <c r="D11" s="20">
        <f t="shared" si="2"/>
        <v>118720.48968956458</v>
      </c>
      <c r="E11" s="17"/>
      <c r="F11" s="52">
        <f t="shared" si="3"/>
        <v>106888.10313605494</v>
      </c>
      <c r="G11" s="87">
        <f t="shared" si="4"/>
        <v>11832.386553509641</v>
      </c>
      <c r="H11" s="87"/>
      <c r="I11" s="39"/>
      <c r="J11" s="5"/>
      <c r="K11" s="5"/>
    </row>
    <row r="12" spans="1:13" ht="15" customHeight="1">
      <c r="A12" s="17">
        <f t="shared" si="1"/>
        <v>28</v>
      </c>
      <c r="B12" s="18">
        <f t="shared" si="0"/>
        <v>1</v>
      </c>
      <c r="C12" s="19">
        <f>$C$2*B12</f>
        <v>31000</v>
      </c>
      <c r="D12" s="20">
        <f t="shared" si="2"/>
        <v>158954.92188489798</v>
      </c>
      <c r="E12" s="17">
        <f t="shared" ref="E12" si="6">(E10+C12)*B12</f>
        <v>124000</v>
      </c>
      <c r="F12" s="52">
        <f t="shared" si="3"/>
        <v>142714.18674581684</v>
      </c>
      <c r="G12" s="87">
        <f t="shared" si="4"/>
        <v>16240.735139081138</v>
      </c>
      <c r="H12" s="87"/>
      <c r="I12" s="39"/>
      <c r="J12" s="5"/>
      <c r="K12" s="5"/>
    </row>
    <row r="13" spans="1:13" ht="15" customHeight="1">
      <c r="A13" s="17">
        <f t="shared" si="1"/>
        <v>29</v>
      </c>
      <c r="B13" s="18">
        <f t="shared" si="0"/>
        <v>1</v>
      </c>
      <c r="C13" s="19"/>
      <c r="D13" s="20">
        <f t="shared" si="2"/>
        <v>168758.91365185063</v>
      </c>
      <c r="E13" s="17"/>
      <c r="F13" s="52">
        <f t="shared" si="3"/>
        <v>147709.18328192041</v>
      </c>
      <c r="G13" s="87">
        <f t="shared" si="4"/>
        <v>21049.730369930214</v>
      </c>
      <c r="H13" s="87"/>
      <c r="I13" s="39"/>
      <c r="J13" s="5"/>
      <c r="K13" s="5"/>
    </row>
    <row r="14" spans="1:13" ht="15" customHeight="1">
      <c r="A14" s="17">
        <f t="shared" si="1"/>
        <v>30</v>
      </c>
      <c r="B14" s="18">
        <f t="shared" si="0"/>
        <v>1</v>
      </c>
      <c r="C14" s="19">
        <f>$C$2*B14</f>
        <v>31000</v>
      </c>
      <c r="D14" s="20">
        <f t="shared" si="2"/>
        <v>212079.60634632589</v>
      </c>
      <c r="E14" s="17">
        <f t="shared" ref="E14" si="7">(E12+C14)*B14</f>
        <v>155000</v>
      </c>
      <c r="F14" s="52">
        <f t="shared" si="3"/>
        <v>184964.00469678763</v>
      </c>
      <c r="G14" s="87">
        <f t="shared" si="4"/>
        <v>27115.601649538265</v>
      </c>
      <c r="H14" s="87"/>
      <c r="I14" s="39"/>
      <c r="J14" s="5"/>
      <c r="K14" s="5"/>
    </row>
    <row r="15" spans="1:13" ht="15" customHeight="1">
      <c r="A15" s="17">
        <f t="shared" si="1"/>
        <v>31</v>
      </c>
      <c r="B15" s="18">
        <f t="shared" si="0"/>
        <v>1</v>
      </c>
      <c r="C15" s="19"/>
      <c r="D15" s="20">
        <f t="shared" si="2"/>
        <v>225160.21240685129</v>
      </c>
      <c r="E15" s="17"/>
      <c r="F15" s="52">
        <f t="shared" si="3"/>
        <v>191437.74486117519</v>
      </c>
      <c r="G15" s="87">
        <f t="shared" si="4"/>
        <v>33722.467545676103</v>
      </c>
      <c r="H15" s="87"/>
      <c r="I15" s="39"/>
      <c r="J15" s="5"/>
      <c r="K15" s="5"/>
    </row>
    <row r="16" spans="1:13" ht="15" customHeight="1">
      <c r="A16" s="17">
        <f t="shared" si="1"/>
        <v>32</v>
      </c>
      <c r="B16" s="18">
        <f t="shared" si="0"/>
        <v>1</v>
      </c>
      <c r="C16" s="19">
        <f>$C$2*B16</f>
        <v>31000</v>
      </c>
      <c r="D16" s="20">
        <f t="shared" si="2"/>
        <v>271959.61379485083</v>
      </c>
      <c r="E16" s="17">
        <f t="shared" ref="E16" si="8">(E14+C16)*B16</f>
        <v>186000</v>
      </c>
      <c r="F16" s="52">
        <f t="shared" si="3"/>
        <v>230223.06593131629</v>
      </c>
      <c r="G16" s="87">
        <f t="shared" si="4"/>
        <v>41736.547863534535</v>
      </c>
      <c r="H16" s="87"/>
      <c r="I16" s="39"/>
      <c r="J16" s="5"/>
      <c r="K16" s="5"/>
    </row>
    <row r="17" spans="1:11" ht="15" customHeight="1">
      <c r="A17" s="17">
        <f t="shared" si="1"/>
        <v>33</v>
      </c>
      <c r="B17" s="18">
        <f t="shared" si="0"/>
        <v>1</v>
      </c>
      <c r="C17" s="19"/>
      <c r="D17" s="20">
        <f t="shared" si="2"/>
        <v>288733.48768923106</v>
      </c>
      <c r="E17" s="17"/>
      <c r="F17" s="52">
        <f t="shared" si="3"/>
        <v>238280.87323891235</v>
      </c>
      <c r="G17" s="87">
        <f t="shared" si="4"/>
        <v>50452.61445031871</v>
      </c>
      <c r="H17" s="87"/>
      <c r="I17" s="39"/>
      <c r="J17" s="5"/>
      <c r="K17" s="5"/>
    </row>
    <row r="18" spans="1:11" ht="15" customHeight="1">
      <c r="A18" s="17">
        <f t="shared" si="1"/>
        <v>34</v>
      </c>
      <c r="B18" s="18">
        <f t="shared" si="0"/>
        <v>1</v>
      </c>
      <c r="C18" s="19">
        <f>$C$2*B18</f>
        <v>31000</v>
      </c>
      <c r="D18" s="20">
        <f t="shared" si="2"/>
        <v>339453.94958970713</v>
      </c>
      <c r="E18" s="17">
        <f t="shared" ref="E18" si="9">(E16+C18)*B18</f>
        <v>217000</v>
      </c>
      <c r="F18" s="52">
        <f t="shared" si="3"/>
        <v>278705.70380227425</v>
      </c>
      <c r="G18" s="87">
        <f t="shared" si="4"/>
        <v>60748.245787432883</v>
      </c>
      <c r="H18" s="87"/>
      <c r="I18" s="39"/>
      <c r="J18" s="5"/>
      <c r="K18" s="5"/>
    </row>
    <row r="19" spans="1:11" ht="15" customHeight="1">
      <c r="A19" s="17">
        <f t="shared" si="1"/>
        <v>35</v>
      </c>
      <c r="B19" s="18">
        <f t="shared" si="0"/>
        <v>1</v>
      </c>
      <c r="C19" s="19"/>
      <c r="D19" s="20">
        <f t="shared" si="2"/>
        <v>360390.72642916173</v>
      </c>
      <c r="E19" s="17"/>
      <c r="F19" s="52">
        <f t="shared" si="3"/>
        <v>288460.40343535383</v>
      </c>
      <c r="G19" s="87">
        <f t="shared" si="4"/>
        <v>71930.322993807902</v>
      </c>
      <c r="H19" s="87"/>
      <c r="I19" s="39"/>
      <c r="J19" s="5"/>
      <c r="K19" s="5"/>
    </row>
    <row r="20" spans="1:11" ht="15" customHeight="1">
      <c r="A20" s="17">
        <f t="shared" si="1"/>
        <v>36</v>
      </c>
      <c r="B20" s="18">
        <f t="shared" si="0"/>
        <v>1</v>
      </c>
      <c r="C20" s="19">
        <f>$C$2*B20</f>
        <v>31000</v>
      </c>
      <c r="D20" s="20">
        <f t="shared" si="2"/>
        <v>415530.85001936863</v>
      </c>
      <c r="E20" s="17">
        <f t="shared" ref="E20" si="10">(E18+C20)*B20</f>
        <v>248000</v>
      </c>
      <c r="F20" s="52">
        <f t="shared" si="3"/>
        <v>330641.51755559118</v>
      </c>
      <c r="G20" s="87">
        <f t="shared" si="4"/>
        <v>84889.332463777449</v>
      </c>
      <c r="H20" s="87"/>
      <c r="I20" s="39"/>
      <c r="J20" s="5"/>
      <c r="K20" s="5"/>
    </row>
    <row r="21" spans="1:11" ht="15" customHeight="1">
      <c r="A21" s="17">
        <f t="shared" si="1"/>
        <v>37</v>
      </c>
      <c r="B21" s="18">
        <f t="shared" si="0"/>
        <v>1</v>
      </c>
      <c r="C21" s="19"/>
      <c r="D21" s="20">
        <f t="shared" si="2"/>
        <v>441159.883610758</v>
      </c>
      <c r="E21" s="17"/>
      <c r="F21" s="52">
        <f t="shared" si="3"/>
        <v>342213.97067003686</v>
      </c>
      <c r="G21" s="87">
        <f t="shared" si="4"/>
        <v>98945.912940721144</v>
      </c>
      <c r="H21" s="87"/>
      <c r="I21" s="39"/>
      <c r="J21" s="5"/>
      <c r="K21" s="5"/>
    </row>
    <row r="22" spans="1:11" ht="15" customHeight="1">
      <c r="A22" s="17">
        <f t="shared" si="1"/>
        <v>38</v>
      </c>
      <c r="B22" s="18">
        <f>IF(A22&gt;75,0,1)</f>
        <v>1</v>
      </c>
      <c r="C22" s="19">
        <f>$C$2*B22</f>
        <v>31000</v>
      </c>
      <c r="D22" s="20">
        <f t="shared" si="2"/>
        <v>501281.67208206543</v>
      </c>
      <c r="E22" s="17">
        <f t="shared" ref="E22" si="11">(E20+C22)*B22</f>
        <v>279000</v>
      </c>
      <c r="F22" s="52">
        <f t="shared" si="3"/>
        <v>386276.45964348811</v>
      </c>
      <c r="G22" s="87">
        <f t="shared" si="4"/>
        <v>115005.21243857732</v>
      </c>
      <c r="H22" s="87"/>
      <c r="I22" s="39"/>
      <c r="J22" s="5"/>
      <c r="K22" s="5"/>
    </row>
    <row r="23" spans="1:11" ht="15" customHeight="1">
      <c r="A23" s="17">
        <f t="shared" si="1"/>
        <v>39</v>
      </c>
      <c r="B23" s="18">
        <f t="shared" si="0"/>
        <v>1</v>
      </c>
      <c r="C23" s="19"/>
      <c r="D23" s="20">
        <f t="shared" si="2"/>
        <v>532199.6287438639</v>
      </c>
      <c r="E23" s="17"/>
      <c r="F23" s="52">
        <f t="shared" si="3"/>
        <v>399796.13573101017</v>
      </c>
      <c r="G23" s="87">
        <f t="shared" si="4"/>
        <v>132403.49301285372</v>
      </c>
      <c r="H23" s="87"/>
      <c r="I23" s="39"/>
      <c r="J23" s="5"/>
      <c r="K23" s="5"/>
    </row>
    <row r="24" spans="1:11" ht="15" customHeight="1">
      <c r="A24" s="17">
        <f t="shared" si="1"/>
        <v>40</v>
      </c>
      <c r="B24" s="18">
        <f t="shared" si="0"/>
        <v>1</v>
      </c>
      <c r="C24" s="19">
        <f>$C$2*B24</f>
        <v>31000</v>
      </c>
      <c r="D24" s="20">
        <f t="shared" si="2"/>
        <v>597936.54948768287</v>
      </c>
      <c r="E24" s="17">
        <f t="shared" ref="E24" si="12">(E22+C24)*B24</f>
        <v>310000</v>
      </c>
      <c r="F24" s="52">
        <f t="shared" si="3"/>
        <v>445874.00048159552</v>
      </c>
      <c r="G24" s="87">
        <f t="shared" si="4"/>
        <v>152062.54900608736</v>
      </c>
      <c r="H24" s="87"/>
      <c r="I24" s="39"/>
      <c r="J24" s="5"/>
      <c r="K24" s="5"/>
    </row>
    <row r="25" spans="1:11" ht="15" customHeight="1">
      <c r="A25" s="17">
        <f t="shared" si="1"/>
        <v>41</v>
      </c>
      <c r="B25" s="18">
        <f t="shared" si="0"/>
        <v>1</v>
      </c>
      <c r="C25" s="19"/>
      <c r="D25" s="20">
        <f t="shared" si="2"/>
        <v>634815.96749389102</v>
      </c>
      <c r="E25" s="17"/>
      <c r="F25" s="52">
        <f t="shared" si="3"/>
        <v>461479.59049845132</v>
      </c>
      <c r="G25" s="87">
        <f t="shared" si="4"/>
        <v>173336.3769954397</v>
      </c>
      <c r="H25" s="87"/>
      <c r="I25" s="39"/>
      <c r="J25" s="5"/>
      <c r="K25" s="5"/>
    </row>
    <row r="26" spans="1:11" ht="15" customHeight="1">
      <c r="A26" s="17">
        <f t="shared" si="1"/>
        <v>42</v>
      </c>
      <c r="B26" s="18">
        <f t="shared" si="0"/>
        <v>1</v>
      </c>
      <c r="C26" s="19">
        <f>$C$2*B26</f>
        <v>31000</v>
      </c>
      <c r="D26" s="20">
        <f t="shared" si="2"/>
        <v>706882.03947335773</v>
      </c>
      <c r="E26" s="17">
        <f t="shared" ref="E26" si="13">(E24+C26)*B26</f>
        <v>341000</v>
      </c>
      <c r="F26" s="52">
        <f t="shared" si="3"/>
        <v>509716.37616589706</v>
      </c>
      <c r="G26" s="87">
        <f t="shared" si="4"/>
        <v>197165.66330746067</v>
      </c>
      <c r="H26" s="87"/>
      <c r="I26" s="39"/>
      <c r="J26" s="5"/>
      <c r="K26" s="5"/>
    </row>
    <row r="27" spans="1:11" ht="15" customHeight="1">
      <c r="A27" s="17">
        <f t="shared" si="1"/>
        <v>43</v>
      </c>
      <c r="B27" s="18">
        <f t="shared" si="0"/>
        <v>1</v>
      </c>
      <c r="C27" s="19"/>
      <c r="D27" s="20">
        <f t="shared" si="2"/>
        <v>750480.97691438789</v>
      </c>
      <c r="E27" s="17"/>
      <c r="F27" s="52">
        <f t="shared" si="3"/>
        <v>527556.44933170336</v>
      </c>
      <c r="G27" s="87">
        <f t="shared" ref="G27:G77" si="14">D27-F27</f>
        <v>222924.52758268453</v>
      </c>
      <c r="H27" s="87"/>
      <c r="I27" s="39"/>
      <c r="J27" s="5"/>
      <c r="K27" s="5"/>
    </row>
    <row r="28" spans="1:11" ht="15" customHeight="1">
      <c r="A28" s="17">
        <f t="shared" si="1"/>
        <v>44</v>
      </c>
      <c r="B28" s="18">
        <f t="shared" si="0"/>
        <v>1</v>
      </c>
      <c r="C28" s="19">
        <f>$C$2*B28</f>
        <v>31000</v>
      </c>
      <c r="D28" s="20">
        <f t="shared" si="2"/>
        <v>829681.01358419727</v>
      </c>
      <c r="E28" s="17">
        <f t="shared" ref="E28" si="15">(E26+C28)*B28</f>
        <v>372000</v>
      </c>
      <c r="F28" s="52">
        <f t="shared" si="3"/>
        <v>578105.92505831295</v>
      </c>
      <c r="G28" s="87">
        <f t="shared" si="14"/>
        <v>251575.08852588432</v>
      </c>
      <c r="H28" s="87"/>
      <c r="I28" s="39"/>
      <c r="J28" s="5"/>
      <c r="K28" s="5"/>
    </row>
    <row r="29" spans="1:11" ht="15" customHeight="1">
      <c r="A29" s="17">
        <f t="shared" si="1"/>
        <v>45</v>
      </c>
      <c r="B29" s="18">
        <f t="shared" si="0"/>
        <v>1</v>
      </c>
      <c r="C29" s="19"/>
      <c r="D29" s="20">
        <f t="shared" si="2"/>
        <v>880853.92304758902</v>
      </c>
      <c r="E29" s="17"/>
      <c r="F29" s="52">
        <f t="shared" si="3"/>
        <v>598339.63243535382</v>
      </c>
      <c r="G29" s="87">
        <f t="shared" si="14"/>
        <v>282514.2906122352</v>
      </c>
      <c r="H29" s="87"/>
      <c r="I29" s="39"/>
      <c r="J29" s="5"/>
      <c r="K29" s="5"/>
    </row>
    <row r="30" spans="1:11" ht="15" customHeight="1">
      <c r="A30" s="17">
        <f t="shared" si="1"/>
        <v>46</v>
      </c>
      <c r="B30" s="18">
        <f t="shared" si="0"/>
        <v>1</v>
      </c>
      <c r="C30" s="19">
        <f>$C$2*B30</f>
        <v>31000</v>
      </c>
      <c r="D30" s="20">
        <f t="shared" si="2"/>
        <v>968095.07776122226</v>
      </c>
      <c r="E30" s="17">
        <f t="shared" ref="E30" si="16">(E28+C30)*B30</f>
        <v>403000</v>
      </c>
      <c r="F30" s="52">
        <f t="shared" si="3"/>
        <v>651366.51957059116</v>
      </c>
      <c r="G30" s="87">
        <f t="shared" si="14"/>
        <v>316728.5581906311</v>
      </c>
      <c r="H30" s="87"/>
      <c r="I30" s="39"/>
      <c r="J30" s="5"/>
      <c r="K30" s="5"/>
    </row>
    <row r="31" spans="1:11" ht="15" customHeight="1">
      <c r="A31" s="17">
        <f t="shared" si="1"/>
        <v>47</v>
      </c>
      <c r="B31" s="18">
        <f t="shared" si="0"/>
        <v>1</v>
      </c>
      <c r="C31" s="19"/>
      <c r="D31" s="20">
        <f t="shared" si="2"/>
        <v>1027805.0638343251</v>
      </c>
      <c r="E31" s="17"/>
      <c r="F31" s="52">
        <f t="shared" si="3"/>
        <v>674164.34775556182</v>
      </c>
      <c r="G31" s="87">
        <f t="shared" si="14"/>
        <v>353640.71607876325</v>
      </c>
      <c r="H31" s="87"/>
      <c r="I31" s="39"/>
      <c r="J31" s="5"/>
      <c r="K31" s="5"/>
    </row>
    <row r="32" spans="1:11" ht="15" customHeight="1">
      <c r="A32" s="17">
        <f t="shared" si="1"/>
        <v>48</v>
      </c>
      <c r="B32" s="18">
        <f t="shared" si="0"/>
        <v>1</v>
      </c>
      <c r="C32" s="19">
        <f>$C$2*B32</f>
        <v>31000</v>
      </c>
      <c r="D32" s="20">
        <f t="shared" si="2"/>
        <v>1124109.8433626757</v>
      </c>
      <c r="E32" s="17">
        <f t="shared" ref="E32" si="17">(E30+C32)*B32</f>
        <v>434000</v>
      </c>
      <c r="F32" s="52">
        <f t="shared" si="3"/>
        <v>729845.09992700641</v>
      </c>
      <c r="G32" s="87">
        <f t="shared" si="14"/>
        <v>394264.74343566934</v>
      </c>
      <c r="H32" s="87"/>
      <c r="I32" s="39"/>
      <c r="J32" s="5"/>
      <c r="K32" s="5"/>
    </row>
    <row r="33" spans="1:11" ht="15" customHeight="1">
      <c r="A33" s="17">
        <f t="shared" si="1"/>
        <v>49</v>
      </c>
      <c r="B33" s="18">
        <f t="shared" si="0"/>
        <v>1</v>
      </c>
      <c r="C33" s="19"/>
      <c r="D33" s="20">
        <f t="shared" si="2"/>
        <v>1193442.4787966288</v>
      </c>
      <c r="E33" s="17"/>
      <c r="F33" s="52">
        <f t="shared" si="3"/>
        <v>755389.67842445162</v>
      </c>
      <c r="G33" s="87">
        <f t="shared" si="14"/>
        <v>438052.80037217715</v>
      </c>
      <c r="H33" s="87"/>
      <c r="I33" s="39"/>
      <c r="J33" s="5"/>
      <c r="K33" s="5"/>
    </row>
    <row r="34" spans="1:11" ht="15" customHeight="1">
      <c r="A34" s="17">
        <f t="shared" si="1"/>
        <v>50</v>
      </c>
      <c r="B34" s="18">
        <f t="shared" si="0"/>
        <v>1</v>
      </c>
      <c r="C34" s="19">
        <f>$C$2*B34</f>
        <v>31000</v>
      </c>
      <c r="D34" s="20">
        <f t="shared" si="2"/>
        <v>1299963.4116427463</v>
      </c>
      <c r="E34" s="17">
        <f t="shared" ref="E34" si="18">(E32+C34)*B34</f>
        <v>465000</v>
      </c>
      <c r="F34" s="52">
        <f t="shared" si="3"/>
        <v>813913.31716930738</v>
      </c>
      <c r="G34" s="87">
        <f t="shared" si="14"/>
        <v>486050.09447343892</v>
      </c>
      <c r="H34" s="87"/>
      <c r="I34" s="39"/>
      <c r="J34" s="5"/>
      <c r="K34" s="5"/>
    </row>
    <row r="35" spans="1:11" ht="15" customHeight="1">
      <c r="A35" s="17">
        <f t="shared" si="1"/>
        <v>51</v>
      </c>
      <c r="B35" s="18">
        <f t="shared" si="0"/>
        <v>1</v>
      </c>
      <c r="C35" s="19"/>
      <c r="D35" s="20">
        <f t="shared" si="2"/>
        <v>1380142.310376778</v>
      </c>
      <c r="E35" s="17"/>
      <c r="F35" s="52">
        <f t="shared" si="3"/>
        <v>842400.28327023308</v>
      </c>
      <c r="G35" s="87">
        <f t="shared" si="14"/>
        <v>537742.02710654493</v>
      </c>
      <c r="H35" s="87"/>
      <c r="I35" s="39"/>
      <c r="J35" s="5"/>
      <c r="K35" s="5"/>
    </row>
    <row r="36" spans="1:11" ht="15" customHeight="1">
      <c r="A36" s="17">
        <f t="shared" si="1"/>
        <v>52</v>
      </c>
      <c r="B36" s="18">
        <f t="shared" si="0"/>
        <v>1</v>
      </c>
      <c r="C36" s="19">
        <f>$C$2*B36</f>
        <v>31000</v>
      </c>
      <c r="D36" s="20">
        <f t="shared" si="2"/>
        <v>1498178.4803102294</v>
      </c>
      <c r="E36" s="17">
        <f t="shared" ref="E36" si="19">(E34+C36)*B36</f>
        <v>496000</v>
      </c>
      <c r="F36" s="52">
        <f t="shared" si="3"/>
        <v>903969.29318469111</v>
      </c>
      <c r="G36" s="87">
        <f t="shared" si="14"/>
        <v>594209.18712553824</v>
      </c>
      <c r="H36" s="87"/>
      <c r="I36" s="39"/>
      <c r="J36" s="5"/>
      <c r="K36" s="5"/>
    </row>
    <row r="37" spans="1:11" ht="15" customHeight="1">
      <c r="A37" s="17">
        <f t="shared" si="1"/>
        <v>53</v>
      </c>
      <c r="B37" s="18">
        <f t="shared" si="0"/>
        <v>1</v>
      </c>
      <c r="C37" s="19"/>
      <c r="D37" s="20">
        <f t="shared" si="2"/>
        <v>1590582.8507582427</v>
      </c>
      <c r="E37" s="17"/>
      <c r="F37" s="52">
        <f t="shared" si="3"/>
        <v>935608.2184461552</v>
      </c>
      <c r="G37" s="87">
        <f t="shared" si="14"/>
        <v>654974.63231208746</v>
      </c>
      <c r="H37" s="87"/>
      <c r="I37" s="39"/>
      <c r="J37" s="5"/>
      <c r="K37" s="5"/>
    </row>
    <row r="38" spans="1:11" ht="15" customHeight="1">
      <c r="A38" s="17">
        <f t="shared" si="1"/>
        <v>54</v>
      </c>
      <c r="B38" s="18">
        <f t="shared" si="0"/>
        <v>1</v>
      </c>
      <c r="C38" s="19">
        <f>$C$2*B38</f>
        <v>31000</v>
      </c>
      <c r="D38" s="20">
        <f t="shared" si="2"/>
        <v>1721598.5327500054</v>
      </c>
      <c r="E38" s="17">
        <f t="shared" ref="E38" si="20">(E36+C38)*B38</f>
        <v>527000</v>
      </c>
      <c r="F38" s="52">
        <f t="shared" si="3"/>
        <v>1000439.5060917706</v>
      </c>
      <c r="G38" s="87">
        <f t="shared" si="14"/>
        <v>721159.02665823477</v>
      </c>
      <c r="H38" s="87"/>
      <c r="I38" s="39"/>
      <c r="J38" s="5"/>
      <c r="K38" s="5"/>
    </row>
    <row r="39" spans="1:11" ht="15" customHeight="1">
      <c r="A39" s="17">
        <f t="shared" si="1"/>
        <v>55</v>
      </c>
      <c r="B39" s="18">
        <f t="shared" si="0"/>
        <v>1</v>
      </c>
      <c r="C39" s="19"/>
      <c r="D39" s="20">
        <f t="shared" ref="D39:D70" si="21">(D38+C39)*(1+$I$2/12)^12</f>
        <v>1827782.9631591553</v>
      </c>
      <c r="E39" s="17"/>
      <c r="F39" s="52">
        <f t="shared" si="3"/>
        <v>1035454.8888049825</v>
      </c>
      <c r="G39" s="87">
        <f t="shared" si="14"/>
        <v>792328.0743541728</v>
      </c>
      <c r="H39" s="87"/>
      <c r="I39" s="39"/>
      <c r="J39" s="5"/>
      <c r="K39" s="5"/>
    </row>
    <row r="40" spans="1:11" ht="15" customHeight="1">
      <c r="A40" s="17">
        <f t="shared" si="1"/>
        <v>56</v>
      </c>
      <c r="B40" s="18">
        <f t="shared" si="0"/>
        <v>1</v>
      </c>
      <c r="C40" s="19">
        <f>$C$2*B40</f>
        <v>31000</v>
      </c>
      <c r="D40" s="20">
        <f t="shared" si="21"/>
        <v>1973428.629057819</v>
      </c>
      <c r="E40" s="17">
        <f t="shared" ref="E40" si="22">(E38+C40)*B40</f>
        <v>558000</v>
      </c>
      <c r="F40" s="52">
        <f t="shared" si="3"/>
        <v>1103780.8099131568</v>
      </c>
      <c r="G40" s="87">
        <f t="shared" si="14"/>
        <v>869647.81914466224</v>
      </c>
      <c r="H40" s="87"/>
      <c r="I40" s="39"/>
      <c r="J40" s="5"/>
      <c r="K40" s="5"/>
    </row>
    <row r="41" spans="1:11" ht="15" customHeight="1">
      <c r="A41" s="17">
        <f t="shared" si="1"/>
        <v>57</v>
      </c>
      <c r="B41" s="18">
        <f t="shared" si="0"/>
        <v>1</v>
      </c>
      <c r="C41" s="19"/>
      <c r="D41" s="20">
        <f t="shared" si="21"/>
        <v>2095145.3887688606</v>
      </c>
      <c r="E41" s="17"/>
      <c r="F41" s="52">
        <f t="shared" si="3"/>
        <v>1142413.1382601173</v>
      </c>
      <c r="G41" s="87">
        <f t="shared" si="14"/>
        <v>952732.25050874334</v>
      </c>
      <c r="H41" s="87"/>
      <c r="I41" s="39"/>
      <c r="J41" s="5"/>
      <c r="K41" s="5"/>
    </row>
    <row r="42" spans="1:11" ht="15" customHeight="1">
      <c r="A42" s="17">
        <f t="shared" si="1"/>
        <v>58</v>
      </c>
      <c r="B42" s="18">
        <f t="shared" si="0"/>
        <v>1</v>
      </c>
      <c r="C42" s="19">
        <f>$C$2*B42</f>
        <v>31000</v>
      </c>
      <c r="D42" s="20">
        <f t="shared" si="21"/>
        <v>2257281.3840539157</v>
      </c>
      <c r="E42" s="17">
        <f t="shared" ref="E42" si="23">(E40+C42)*B42</f>
        <v>589000</v>
      </c>
      <c r="F42" s="52">
        <f t="shared" si="3"/>
        <v>1214482.5980992212</v>
      </c>
      <c r="G42" s="87">
        <f t="shared" si="14"/>
        <v>1042798.7859546945</v>
      </c>
      <c r="H42" s="87"/>
      <c r="I42" s="39"/>
      <c r="J42" s="5"/>
      <c r="K42" s="5"/>
    </row>
    <row r="43" spans="1:11" ht="15" customHeight="1">
      <c r="A43" s="17">
        <f t="shared" si="1"/>
        <v>59</v>
      </c>
      <c r="B43" s="18">
        <f t="shared" si="0"/>
        <v>1</v>
      </c>
      <c r="C43" s="19"/>
      <c r="D43" s="20">
        <f t="shared" si="21"/>
        <v>2396505.5605848259</v>
      </c>
      <c r="E43" s="17"/>
      <c r="F43" s="52">
        <f t="shared" si="3"/>
        <v>1256989.4890326939</v>
      </c>
      <c r="G43" s="87">
        <f t="shared" si="14"/>
        <v>1139516.071552132</v>
      </c>
      <c r="H43" s="87"/>
      <c r="I43" s="39"/>
      <c r="J43" s="5"/>
      <c r="K43" s="5"/>
    </row>
    <row r="44" spans="1:11" ht="15" customHeight="1">
      <c r="A44" s="17">
        <f t="shared" si="1"/>
        <v>60</v>
      </c>
      <c r="B44" s="18">
        <f t="shared" si="0"/>
        <v>1</v>
      </c>
      <c r="C44" s="19">
        <f>$C$2*B44</f>
        <v>31000</v>
      </c>
      <c r="D44" s="20">
        <f t="shared" si="21"/>
        <v>2577228.7918505985</v>
      </c>
      <c r="E44" s="17">
        <f t="shared" ref="E44" si="24">(E42+C44)*B44</f>
        <v>620000</v>
      </c>
      <c r="F44" s="52">
        <f t="shared" si="3"/>
        <v>1333069.1211488382</v>
      </c>
      <c r="G44" s="87">
        <f t="shared" si="14"/>
        <v>1244159.6707017603</v>
      </c>
      <c r="H44" s="87"/>
      <c r="I44" s="39"/>
      <c r="J44" s="5"/>
      <c r="K44" s="5"/>
    </row>
    <row r="45" spans="1:11" ht="15" customHeight="1">
      <c r="A45" s="17">
        <f t="shared" si="1"/>
        <v>61</v>
      </c>
      <c r="B45" s="18">
        <f t="shared" si="0"/>
        <v>1</v>
      </c>
      <c r="C45" s="19"/>
      <c r="D45" s="20">
        <f t="shared" si="21"/>
        <v>2736186.6244061263</v>
      </c>
      <c r="E45" s="17"/>
      <c r="F45" s="52">
        <f t="shared" si="3"/>
        <v>1379726.5403890475</v>
      </c>
      <c r="G45" s="87">
        <f t="shared" si="14"/>
        <v>1356460.0840170789</v>
      </c>
      <c r="H45" s="87"/>
      <c r="I45" s="39"/>
      <c r="J45" s="5"/>
      <c r="K45" s="5"/>
    </row>
    <row r="46" spans="1:11" ht="15" customHeight="1">
      <c r="A46" s="17">
        <f t="shared" si="1"/>
        <v>62</v>
      </c>
      <c r="B46" s="18">
        <f t="shared" si="0"/>
        <v>1</v>
      </c>
      <c r="C46" s="19">
        <f>$C$2*B46</f>
        <v>31000</v>
      </c>
      <c r="D46" s="20">
        <f t="shared" si="21"/>
        <v>2937860.6404202017</v>
      </c>
      <c r="E46" s="17">
        <f t="shared" ref="E46" si="25">(E44+C46)*B46</f>
        <v>651000</v>
      </c>
      <c r="F46" s="52">
        <f t="shared" si="3"/>
        <v>1460101.969302664</v>
      </c>
      <c r="G46" s="87">
        <f t="shared" si="14"/>
        <v>1477758.6711175377</v>
      </c>
      <c r="H46" s="87"/>
      <c r="I46" s="39"/>
      <c r="J46" s="5"/>
      <c r="K46" s="5"/>
    </row>
    <row r="47" spans="1:11" ht="15" customHeight="1">
      <c r="A47" s="17">
        <f t="shared" si="1"/>
        <v>63</v>
      </c>
      <c r="B47" s="18">
        <f t="shared" si="0"/>
        <v>1</v>
      </c>
      <c r="C47" s="19"/>
      <c r="D47" s="20">
        <f t="shared" si="21"/>
        <v>3119061.4562841514</v>
      </c>
      <c r="E47" s="17"/>
      <c r="F47" s="52">
        <f t="shared" si="3"/>
        <v>1511205.5382282571</v>
      </c>
      <c r="G47" s="87">
        <f t="shared" si="14"/>
        <v>1607855.9180558943</v>
      </c>
      <c r="H47" s="87"/>
      <c r="I47" s="39"/>
      <c r="J47" s="5"/>
      <c r="K47" s="5"/>
    </row>
    <row r="48" spans="1:11" ht="15" customHeight="1">
      <c r="A48" s="17">
        <f t="shared" si="1"/>
        <v>64</v>
      </c>
      <c r="B48" s="18">
        <f t="shared" si="0"/>
        <v>1</v>
      </c>
      <c r="C48" s="19">
        <f>$C$2*B48</f>
        <v>31000</v>
      </c>
      <c r="D48" s="20">
        <f t="shared" si="21"/>
        <v>3344350.3541464508</v>
      </c>
      <c r="E48" s="17">
        <f t="shared" ref="E48" si="26">(E46+C48)*B48</f>
        <v>682000</v>
      </c>
      <c r="F48" s="52">
        <f t="shared" si="3"/>
        <v>1596182.732066246</v>
      </c>
      <c r="G48" s="87">
        <f t="shared" si="14"/>
        <v>1748167.6220802048</v>
      </c>
      <c r="H48" s="87"/>
      <c r="I48" s="39"/>
      <c r="J48" s="5"/>
      <c r="K48" s="5"/>
    </row>
    <row r="49" spans="1:11" ht="15" customHeight="1">
      <c r="A49" s="17">
        <f t="shared" si="1"/>
        <v>65</v>
      </c>
      <c r="B49" s="18">
        <f t="shared" si="0"/>
        <v>1</v>
      </c>
      <c r="C49" s="19"/>
      <c r="D49" s="20">
        <f t="shared" si="21"/>
        <v>3550622.5660984614</v>
      </c>
      <c r="E49" s="17"/>
      <c r="F49" s="52">
        <f t="shared" si="3"/>
        <v>1652049.1276885644</v>
      </c>
      <c r="G49" s="87">
        <f t="shared" si="14"/>
        <v>1898573.438409897</v>
      </c>
      <c r="H49" s="87"/>
      <c r="I49" s="39"/>
      <c r="J49" s="5"/>
      <c r="K49" s="5"/>
    </row>
    <row r="50" spans="1:11" ht="15" customHeight="1">
      <c r="A50" s="17">
        <f t="shared" si="1"/>
        <v>66</v>
      </c>
      <c r="B50" s="18">
        <f t="shared" si="0"/>
        <v>1</v>
      </c>
      <c r="C50" s="19">
        <f>$C$2*B50</f>
        <v>31000</v>
      </c>
      <c r="D50" s="20">
        <f t="shared" si="21"/>
        <v>3802529.2088999213</v>
      </c>
      <c r="E50" s="17">
        <f t="shared" ref="E50" si="27">(E48+C50)*B50</f>
        <v>713000</v>
      </c>
      <c r="F50" s="52">
        <f t="shared" si="3"/>
        <v>1741955.8471576639</v>
      </c>
      <c r="G50" s="87">
        <f t="shared" si="14"/>
        <v>2060573.3617422574</v>
      </c>
      <c r="H50" s="87"/>
      <c r="I50" s="39"/>
      <c r="J50" s="5"/>
      <c r="K50" s="5"/>
    </row>
    <row r="51" spans="1:11" ht="15" customHeight="1">
      <c r="A51" s="17">
        <f t="shared" si="1"/>
        <v>67</v>
      </c>
      <c r="B51" s="18">
        <f t="shared" si="0"/>
        <v>1</v>
      </c>
      <c r="C51" s="19"/>
      <c r="D51" s="20">
        <f t="shared" si="21"/>
        <v>4037060.8900557077</v>
      </c>
      <c r="E51" s="17"/>
      <c r="F51" s="52">
        <f t="shared" si="3"/>
        <v>1802924.3018081819</v>
      </c>
      <c r="G51" s="87">
        <f t="shared" si="14"/>
        <v>2234136.5882475255</v>
      </c>
      <c r="H51" s="87"/>
      <c r="I51" s="39"/>
      <c r="J51" s="5"/>
      <c r="K51" s="5"/>
    </row>
    <row r="52" spans="1:11" ht="15" customHeight="1">
      <c r="A52" s="17">
        <f t="shared" si="1"/>
        <v>68</v>
      </c>
      <c r="B52" s="18">
        <f t="shared" si="0"/>
        <v>1</v>
      </c>
      <c r="C52" s="19">
        <f>$C$2*B52</f>
        <v>31000</v>
      </c>
      <c r="D52" s="20">
        <f t="shared" si="21"/>
        <v>4318969.9842858845</v>
      </c>
      <c r="E52" s="17">
        <f t="shared" ref="E52" si="28">(E50+C52)*B52</f>
        <v>744000</v>
      </c>
      <c r="F52" s="52">
        <f t="shared" si="3"/>
        <v>1898111.652371468</v>
      </c>
      <c r="G52" s="87">
        <f t="shared" si="14"/>
        <v>2420858.3319144165</v>
      </c>
      <c r="H52" s="87"/>
      <c r="I52" s="39"/>
      <c r="J52" s="5"/>
      <c r="K52" s="5"/>
    </row>
    <row r="53" spans="1:11" ht="15" customHeight="1">
      <c r="A53" s="17">
        <f t="shared" si="1"/>
        <v>69</v>
      </c>
      <c r="B53" s="18">
        <f t="shared" si="0"/>
        <v>1</v>
      </c>
      <c r="C53" s="19"/>
      <c r="D53" s="20">
        <f t="shared" si="21"/>
        <v>4585354.6024250817</v>
      </c>
      <c r="E53" s="17"/>
      <c r="F53" s="52">
        <f t="shared" si="3"/>
        <v>1964545.5602044694</v>
      </c>
      <c r="G53" s="87">
        <f t="shared" si="14"/>
        <v>2620809.0422206121</v>
      </c>
      <c r="H53" s="87"/>
      <c r="I53" s="39"/>
      <c r="J53" s="5"/>
      <c r="K53" s="5"/>
    </row>
    <row r="54" spans="1:11" ht="15" customHeight="1">
      <c r="A54" s="17">
        <f t="shared" si="1"/>
        <v>70</v>
      </c>
      <c r="B54" s="18">
        <f t="shared" si="0"/>
        <v>1</v>
      </c>
      <c r="C54" s="19">
        <f>$C$2*B54</f>
        <v>31000</v>
      </c>
      <c r="D54" s="20">
        <f t="shared" si="21"/>
        <v>4901081.2530932631</v>
      </c>
      <c r="E54" s="17">
        <f t="shared" ref="E54" si="29">(E52+C54)*B54</f>
        <v>775000</v>
      </c>
      <c r="F54" s="52">
        <f t="shared" si="3"/>
        <v>2065389.6548116256</v>
      </c>
      <c r="G54" s="87">
        <f t="shared" si="14"/>
        <v>2835691.5982816378</v>
      </c>
      <c r="H54" s="87"/>
      <c r="I54" s="39"/>
      <c r="J54" s="5"/>
      <c r="K54" s="5"/>
    </row>
    <row r="55" spans="1:11" ht="15" customHeight="1">
      <c r="A55" s="17">
        <f t="shared" si="1"/>
        <v>71</v>
      </c>
      <c r="B55" s="18">
        <f t="shared" si="0"/>
        <v>1</v>
      </c>
      <c r="C55" s="19"/>
      <c r="D55" s="20">
        <f t="shared" si="21"/>
        <v>5203369.2205541655</v>
      </c>
      <c r="E55" s="17"/>
      <c r="F55" s="52">
        <f t="shared" si="3"/>
        <v>2137678.2927300325</v>
      </c>
      <c r="G55" s="87">
        <f t="shared" si="14"/>
        <v>3065690.9278241331</v>
      </c>
      <c r="H55" s="87"/>
      <c r="I55" s="39"/>
      <c r="J55" s="5"/>
      <c r="K55" s="5"/>
    </row>
    <row r="56" spans="1:11" ht="15" customHeight="1">
      <c r="A56" s="17">
        <f t="shared" si="1"/>
        <v>72</v>
      </c>
      <c r="B56" s="18">
        <f t="shared" si="0"/>
        <v>1</v>
      </c>
      <c r="C56" s="19">
        <f>$C$2*B56</f>
        <v>31000</v>
      </c>
      <c r="D56" s="20">
        <f t="shared" si="21"/>
        <v>5557213.6605688222</v>
      </c>
      <c r="E56" s="17">
        <f t="shared" ref="E56" si="30">(E54+C56)*B56</f>
        <v>806000</v>
      </c>
      <c r="F56" s="52">
        <f t="shared" si="3"/>
        <v>2244582.0329755833</v>
      </c>
      <c r="G56" s="87">
        <f t="shared" si="14"/>
        <v>3312631.6275932388</v>
      </c>
      <c r="H56" s="87"/>
      <c r="I56" s="39"/>
      <c r="J56" s="5"/>
      <c r="K56" s="5"/>
    </row>
    <row r="57" spans="1:11" ht="15" customHeight="1">
      <c r="A57" s="17">
        <f t="shared" si="1"/>
        <v>73</v>
      </c>
      <c r="B57" s="18">
        <f t="shared" si="0"/>
        <v>1</v>
      </c>
      <c r="C57" s="19"/>
      <c r="D57" s="20">
        <f t="shared" si="21"/>
        <v>5899970.4392162021</v>
      </c>
      <c r="E57" s="17"/>
      <c r="F57" s="52">
        <f t="shared" si="3"/>
        <v>2323142.4041297287</v>
      </c>
      <c r="G57" s="87">
        <f t="shared" si="14"/>
        <v>3576828.0350864735</v>
      </c>
      <c r="H57" s="87"/>
      <c r="I57" s="39"/>
      <c r="J57" s="5"/>
      <c r="K57" s="5"/>
    </row>
    <row r="58" spans="1:11" ht="15" customHeight="1">
      <c r="A58" s="17">
        <f t="shared" si="1"/>
        <v>74</v>
      </c>
      <c r="B58" s="18">
        <f t="shared" si="0"/>
        <v>1</v>
      </c>
      <c r="C58" s="19">
        <f>$C$2*B58</f>
        <v>31000</v>
      </c>
      <c r="D58" s="20">
        <f t="shared" si="21"/>
        <v>6296779.7181400759</v>
      </c>
      <c r="E58" s="17">
        <f t="shared" ref="E58" si="31">(E56+C58)*B58</f>
        <v>837000</v>
      </c>
      <c r="F58" s="52">
        <f t="shared" si="3"/>
        <v>2436537.3882742692</v>
      </c>
      <c r="G58" s="87">
        <f t="shared" si="14"/>
        <v>3860242.3298658067</v>
      </c>
      <c r="H58" s="87"/>
      <c r="I58" s="39"/>
      <c r="J58" s="5"/>
      <c r="K58" s="5"/>
    </row>
    <row r="59" spans="1:11" ht="15" customHeight="1">
      <c r="A59" s="17">
        <f t="shared" si="1"/>
        <v>75</v>
      </c>
      <c r="B59" s="18">
        <f t="shared" si="0"/>
        <v>1</v>
      </c>
      <c r="C59" s="19"/>
      <c r="D59" s="20">
        <f t="shared" si="21"/>
        <v>6685151.3129477035</v>
      </c>
      <c r="E59" s="17"/>
      <c r="F59" s="52">
        <f t="shared" si="3"/>
        <v>2521816.1968638683</v>
      </c>
      <c r="G59" s="87">
        <f t="shared" si="14"/>
        <v>4163335.1160838353</v>
      </c>
      <c r="H59" s="87"/>
      <c r="I59" s="39"/>
      <c r="J59" s="5"/>
      <c r="K59" s="5"/>
    </row>
    <row r="60" spans="1:11" ht="15" customHeight="1">
      <c r="A60" s="17">
        <f t="shared" si="1"/>
        <v>76</v>
      </c>
      <c r="B60" s="18">
        <f t="shared" si="0"/>
        <v>0</v>
      </c>
      <c r="C60" s="19">
        <f>$C$2*B60</f>
        <v>0</v>
      </c>
      <c r="D60" s="20">
        <f t="shared" si="21"/>
        <v>7097476.8179133916</v>
      </c>
      <c r="E60" s="17">
        <f t="shared" ref="E60" si="32">(E58+C60)*B60</f>
        <v>0</v>
      </c>
      <c r="F60" s="52">
        <f t="shared" si="3"/>
        <v>0</v>
      </c>
      <c r="G60" s="87">
        <f t="shared" si="14"/>
        <v>7097476.8179133916</v>
      </c>
      <c r="H60" s="87"/>
      <c r="I60" s="39"/>
      <c r="J60" s="5"/>
      <c r="K60" s="5"/>
    </row>
    <row r="61" spans="1:11" ht="15" customHeight="1">
      <c r="A61" s="17">
        <f t="shared" si="1"/>
        <v>77</v>
      </c>
      <c r="B61" s="18">
        <f t="shared" si="0"/>
        <v>0</v>
      </c>
      <c r="C61" s="19"/>
      <c r="D61" s="20">
        <f t="shared" si="21"/>
        <v>7535233.6578012872</v>
      </c>
      <c r="E61" s="17"/>
      <c r="F61" s="52">
        <f t="shared" si="3"/>
        <v>0</v>
      </c>
      <c r="G61" s="87">
        <f t="shared" si="14"/>
        <v>7535233.6578012872</v>
      </c>
      <c r="H61" s="87"/>
      <c r="I61" s="39"/>
      <c r="J61" s="5"/>
      <c r="K61" s="5"/>
    </row>
    <row r="62" spans="1:11" ht="15" customHeight="1">
      <c r="A62" s="17">
        <f t="shared" si="1"/>
        <v>78</v>
      </c>
      <c r="B62" s="18">
        <f t="shared" si="0"/>
        <v>0</v>
      </c>
      <c r="C62" s="19">
        <f>$C$2*B62</f>
        <v>0</v>
      </c>
      <c r="D62" s="20">
        <f t="shared" si="21"/>
        <v>7999990.3817021856</v>
      </c>
      <c r="E62" s="17">
        <f t="shared" ref="E62" si="33">(E60+C62)*B62</f>
        <v>0</v>
      </c>
      <c r="F62" s="52">
        <f t="shared" si="3"/>
        <v>0</v>
      </c>
      <c r="G62" s="87">
        <f t="shared" si="14"/>
        <v>7999990.3817021856</v>
      </c>
      <c r="H62" s="87"/>
      <c r="I62" s="39"/>
      <c r="J62" s="5"/>
      <c r="K62" s="5"/>
    </row>
    <row r="63" spans="1:11" ht="15" customHeight="1">
      <c r="A63" s="17">
        <f t="shared" si="1"/>
        <v>79</v>
      </c>
      <c r="B63" s="18">
        <f t="shared" si="0"/>
        <v>0</v>
      </c>
      <c r="C63" s="19"/>
      <c r="D63" s="20">
        <f t="shared" si="21"/>
        <v>8493412.2833826039</v>
      </c>
      <c r="E63" s="17"/>
      <c r="F63" s="52">
        <f t="shared" si="3"/>
        <v>0</v>
      </c>
      <c r="G63" s="87">
        <f t="shared" si="14"/>
        <v>8493412.2833826039</v>
      </c>
      <c r="H63" s="87"/>
      <c r="I63" s="39"/>
      <c r="J63" s="5"/>
      <c r="K63" s="5"/>
    </row>
    <row r="64" spans="1:11" ht="15" customHeight="1">
      <c r="A64" s="17">
        <f t="shared" si="1"/>
        <v>80</v>
      </c>
      <c r="B64" s="18">
        <f t="shared" si="0"/>
        <v>0</v>
      </c>
      <c r="C64" s="19">
        <f>$C$2*B64</f>
        <v>0</v>
      </c>
      <c r="D64" s="20">
        <f t="shared" si="21"/>
        <v>9017267.3682846893</v>
      </c>
      <c r="E64" s="17">
        <f t="shared" ref="E64" si="34">(E62+C64)*B64</f>
        <v>0</v>
      </c>
      <c r="F64" s="52">
        <f t="shared" si="3"/>
        <v>0</v>
      </c>
      <c r="G64" s="87">
        <f t="shared" si="14"/>
        <v>9017267.3682846893</v>
      </c>
      <c r="H64" s="87"/>
      <c r="I64" s="39"/>
      <c r="J64" s="5"/>
      <c r="K64" s="5"/>
    </row>
    <row r="65" spans="1:11" ht="15" customHeight="1">
      <c r="A65" s="17">
        <f t="shared" si="1"/>
        <v>81</v>
      </c>
      <c r="B65" s="18">
        <f t="shared" si="0"/>
        <v>0</v>
      </c>
      <c r="C65" s="19"/>
      <c r="D65" s="20">
        <f t="shared" si="21"/>
        <v>9573432.6885576267</v>
      </c>
      <c r="E65" s="17"/>
      <c r="F65" s="52">
        <f t="shared" si="3"/>
        <v>0</v>
      </c>
      <c r="G65" s="87">
        <f t="shared" si="14"/>
        <v>9573432.6885576267</v>
      </c>
      <c r="H65" s="87"/>
      <c r="I65" s="39"/>
      <c r="J65" s="5"/>
      <c r="K65" s="5"/>
    </row>
    <row r="66" spans="1:11" ht="15" customHeight="1">
      <c r="A66" s="17">
        <f t="shared" si="1"/>
        <v>82</v>
      </c>
      <c r="B66" s="18">
        <f t="shared" si="0"/>
        <v>0</v>
      </c>
      <c r="C66" s="19">
        <f>$C$2*B66</f>
        <v>0</v>
      </c>
      <c r="D66" s="20">
        <f t="shared" si="21"/>
        <v>10163901.068819916</v>
      </c>
      <c r="E66" s="17">
        <f t="shared" ref="E66" si="35">(E64+C66)*B66</f>
        <v>0</v>
      </c>
      <c r="F66" s="52">
        <f t="shared" si="3"/>
        <v>0</v>
      </c>
      <c r="G66" s="87">
        <f t="shared" si="14"/>
        <v>10163901.068819916</v>
      </c>
      <c r="H66" s="87"/>
      <c r="I66" s="39"/>
      <c r="J66" s="5"/>
      <c r="K66" s="5"/>
    </row>
    <row r="67" spans="1:11" ht="15" customHeight="1">
      <c r="A67" s="17">
        <f t="shared" si="1"/>
        <v>83</v>
      </c>
      <c r="B67" s="18">
        <f t="shared" si="0"/>
        <v>0</v>
      </c>
      <c r="C67" s="19"/>
      <c r="D67" s="20">
        <f t="shared" si="21"/>
        <v>10790788.246751957</v>
      </c>
      <c r="E67" s="17"/>
      <c r="F67" s="52">
        <f t="shared" si="3"/>
        <v>0</v>
      </c>
      <c r="G67" s="87">
        <f t="shared" si="14"/>
        <v>10790788.246751957</v>
      </c>
      <c r="H67" s="87"/>
      <c r="I67" s="39"/>
      <c r="J67" s="5"/>
      <c r="K67" s="5"/>
    </row>
    <row r="68" spans="1:11" ht="15" customHeight="1">
      <c r="A68" s="17">
        <f t="shared" si="1"/>
        <v>84</v>
      </c>
      <c r="B68" s="18">
        <f t="shared" si="0"/>
        <v>0</v>
      </c>
      <c r="C68" s="19">
        <f>$C$2*B68</f>
        <v>0</v>
      </c>
      <c r="D68" s="20">
        <f t="shared" si="21"/>
        <v>11456340.454104755</v>
      </c>
      <c r="E68" s="17">
        <f t="shared" ref="E68" si="36">(E66+C68)*B68</f>
        <v>0</v>
      </c>
      <c r="F68" s="52">
        <f t="shared" si="3"/>
        <v>0</v>
      </c>
      <c r="G68" s="87">
        <f t="shared" si="14"/>
        <v>11456340.454104755</v>
      </c>
      <c r="H68" s="87"/>
      <c r="I68" s="39"/>
      <c r="J68" s="5"/>
      <c r="K68" s="5"/>
    </row>
    <row r="69" spans="1:11" ht="15" customHeight="1">
      <c r="A69" s="17">
        <f t="shared" si="1"/>
        <v>85</v>
      </c>
      <c r="B69" s="18">
        <f t="shared" si="0"/>
        <v>0</v>
      </c>
      <c r="C69" s="19"/>
      <c r="D69" s="20">
        <f t="shared" si="21"/>
        <v>12162942.465288661</v>
      </c>
      <c r="E69" s="17"/>
      <c r="F69" s="52">
        <f t="shared" si="3"/>
        <v>0</v>
      </c>
      <c r="G69" s="87">
        <f t="shared" si="14"/>
        <v>12162942.465288661</v>
      </c>
      <c r="H69" s="87"/>
      <c r="I69" s="39"/>
      <c r="J69" s="5"/>
      <c r="K69" s="5"/>
    </row>
    <row r="70" spans="1:11" ht="15" customHeight="1">
      <c r="A70" s="17">
        <f t="shared" si="1"/>
        <v>86</v>
      </c>
      <c r="B70" s="18">
        <f t="shared" ref="B70:B78" si="37">IF(A70&gt;75,0,1)</f>
        <v>0</v>
      </c>
      <c r="C70" s="19">
        <f>$C$2*B70</f>
        <v>0</v>
      </c>
      <c r="D70" s="20">
        <f t="shared" si="21"/>
        <v>12913126.142381445</v>
      </c>
      <c r="E70" s="17">
        <f t="shared" ref="E70" si="38">(E68+C70)*B70</f>
        <v>0</v>
      </c>
      <c r="F70" s="52">
        <f t="shared" si="3"/>
        <v>0</v>
      </c>
      <c r="G70" s="87">
        <f t="shared" si="14"/>
        <v>12913126.142381445</v>
      </c>
      <c r="H70" s="87"/>
      <c r="I70" s="39"/>
      <c r="J70" s="5"/>
      <c r="K70" s="5"/>
    </row>
    <row r="71" spans="1:11" ht="15" customHeight="1">
      <c r="A71" s="17">
        <f t="shared" ref="A71:A78" si="39">A70+1</f>
        <v>87</v>
      </c>
      <c r="B71" s="18">
        <f t="shared" si="37"/>
        <v>0</v>
      </c>
      <c r="C71" s="19"/>
      <c r="D71" s="20">
        <f t="shared" ref="D71:D78" si="40">(D70+C71)*(1+$I$2/12)^12</f>
        <v>13709579.507173773</v>
      </c>
      <c r="E71" s="17"/>
      <c r="F71" s="52">
        <f t="shared" ref="F71:F78" si="41">((F70+C71)*(1+3.5%))*B71</f>
        <v>0</v>
      </c>
      <c r="G71" s="87">
        <f t="shared" si="14"/>
        <v>13709579.507173773</v>
      </c>
      <c r="H71" s="87"/>
      <c r="I71" s="39"/>
      <c r="J71" s="5"/>
      <c r="K71" s="5"/>
    </row>
    <row r="72" spans="1:11" ht="15" customHeight="1">
      <c r="A72" s="17">
        <f t="shared" si="39"/>
        <v>88</v>
      </c>
      <c r="B72" s="18">
        <f t="shared" si="37"/>
        <v>0</v>
      </c>
      <c r="C72" s="19">
        <f>$C$2*B72</f>
        <v>0</v>
      </c>
      <c r="D72" s="20">
        <f t="shared" si="40"/>
        <v>14555156.372758608</v>
      </c>
      <c r="E72" s="17">
        <f t="shared" ref="E72" si="42">(E70+C72)*B72</f>
        <v>0</v>
      </c>
      <c r="F72" s="52">
        <f t="shared" si="41"/>
        <v>0</v>
      </c>
      <c r="G72" s="87">
        <f t="shared" si="14"/>
        <v>14555156.372758608</v>
      </c>
      <c r="H72" s="87"/>
      <c r="I72" s="39"/>
      <c r="J72" s="5"/>
      <c r="K72" s="5"/>
    </row>
    <row r="73" spans="1:11" ht="15" customHeight="1">
      <c r="A73" s="17">
        <f t="shared" si="39"/>
        <v>89</v>
      </c>
      <c r="B73" s="18">
        <f t="shared" si="37"/>
        <v>0</v>
      </c>
      <c r="C73" s="19"/>
      <c r="D73" s="20">
        <f t="shared" si="40"/>
        <v>15452886.569175957</v>
      </c>
      <c r="E73" s="17"/>
      <c r="F73" s="52">
        <f t="shared" si="41"/>
        <v>0</v>
      </c>
      <c r="G73" s="87">
        <f t="shared" si="14"/>
        <v>15452886.569175957</v>
      </c>
      <c r="H73" s="87"/>
      <c r="I73" s="39"/>
      <c r="J73" s="5"/>
      <c r="K73" s="5"/>
    </row>
    <row r="74" spans="1:11" ht="15" customHeight="1">
      <c r="A74" s="17">
        <f t="shared" si="39"/>
        <v>90</v>
      </c>
      <c r="B74" s="18">
        <f t="shared" si="37"/>
        <v>0</v>
      </c>
      <c r="C74" s="19">
        <f>$C$2*B74</f>
        <v>0</v>
      </c>
      <c r="D74" s="20">
        <f t="shared" si="40"/>
        <v>16405986.799753014</v>
      </c>
      <c r="E74" s="17">
        <f t="shared" ref="E74" si="43">(E72+C74)*B74</f>
        <v>0</v>
      </c>
      <c r="F74" s="52">
        <f t="shared" si="41"/>
        <v>0</v>
      </c>
      <c r="G74" s="87">
        <f t="shared" si="14"/>
        <v>16405986.799753014</v>
      </c>
      <c r="H74" s="87"/>
      <c r="I74" s="39"/>
      <c r="J74" s="5"/>
      <c r="K74" s="5"/>
    </row>
    <row r="75" spans="1:11" ht="15" customHeight="1">
      <c r="A75" s="17">
        <f t="shared" si="39"/>
        <v>91</v>
      </c>
      <c r="B75" s="18">
        <f t="shared" si="37"/>
        <v>0</v>
      </c>
      <c r="C75" s="19"/>
      <c r="D75" s="20">
        <f t="shared" si="40"/>
        <v>17417872.16703961</v>
      </c>
      <c r="E75" s="17"/>
      <c r="F75" s="52">
        <f t="shared" si="41"/>
        <v>0</v>
      </c>
      <c r="G75" s="87">
        <f t="shared" si="14"/>
        <v>17417872.16703961</v>
      </c>
      <c r="H75" s="87"/>
      <c r="I75" s="39"/>
      <c r="J75" s="5"/>
      <c r="K75" s="5"/>
    </row>
    <row r="76" spans="1:11" ht="15" customHeight="1">
      <c r="A76" s="17">
        <f t="shared" si="39"/>
        <v>92</v>
      </c>
      <c r="B76" s="18">
        <f t="shared" si="37"/>
        <v>0</v>
      </c>
      <c r="C76" s="19">
        <f>$C$2*B76</f>
        <v>0</v>
      </c>
      <c r="D76" s="20">
        <f t="shared" si="40"/>
        <v>18492168.409638148</v>
      </c>
      <c r="E76" s="17">
        <f t="shared" ref="E76" si="44">(E74+C76)*B76</f>
        <v>0</v>
      </c>
      <c r="F76" s="52">
        <f t="shared" si="41"/>
        <v>0</v>
      </c>
      <c r="G76" s="87">
        <f t="shared" si="14"/>
        <v>18492168.409638148</v>
      </c>
      <c r="H76" s="87"/>
      <c r="I76" s="39"/>
      <c r="J76" s="5"/>
      <c r="K76" s="5"/>
    </row>
    <row r="77" spans="1:11" ht="15" customHeight="1">
      <c r="A77" s="17">
        <f t="shared" si="39"/>
        <v>93</v>
      </c>
      <c r="B77" s="18">
        <f t="shared" si="37"/>
        <v>0</v>
      </c>
      <c r="C77" s="19"/>
      <c r="D77" s="20">
        <f t="shared" si="40"/>
        <v>19632724.893774416</v>
      </c>
      <c r="E77" s="17"/>
      <c r="F77" s="52">
        <f t="shared" si="41"/>
        <v>0</v>
      </c>
      <c r="G77" s="87">
        <f t="shared" si="14"/>
        <v>19632724.893774416</v>
      </c>
      <c r="H77" s="87"/>
      <c r="I77" s="39"/>
      <c r="J77" s="5"/>
      <c r="K77" s="5"/>
    </row>
    <row r="78" spans="1:11" ht="15" customHeight="1">
      <c r="A78" s="17">
        <f t="shared" si="39"/>
        <v>94</v>
      </c>
      <c r="B78" s="18">
        <f t="shared" si="37"/>
        <v>0</v>
      </c>
      <c r="C78" s="19">
        <f>$C$2*B78</f>
        <v>0</v>
      </c>
      <c r="D78" s="20">
        <f t="shared" si="40"/>
        <v>20843628.406160075</v>
      </c>
      <c r="E78" s="17">
        <f t="shared" ref="E78" si="45">(E76+C78)*B78</f>
        <v>0</v>
      </c>
      <c r="F78" s="52">
        <f t="shared" si="41"/>
        <v>0</v>
      </c>
      <c r="G78" s="87">
        <f t="shared" ref="G78" si="46">D78-F78</f>
        <v>20843628.406160075</v>
      </c>
      <c r="H78" s="87"/>
      <c r="I78" s="34"/>
    </row>
    <row r="79" spans="1:11">
      <c r="A79" s="7"/>
      <c r="B79" s="7"/>
      <c r="C79" s="10"/>
      <c r="D79" s="6"/>
      <c r="E79" s="7"/>
      <c r="F79" s="6"/>
      <c r="G79" s="6"/>
      <c r="H79" s="11"/>
    </row>
    <row r="80" spans="1:11">
      <c r="A80" s="7"/>
      <c r="B80" s="7"/>
      <c r="C80" s="10"/>
      <c r="D80" s="6"/>
      <c r="E80" s="7"/>
      <c r="F80" s="6"/>
      <c r="G80" s="6"/>
      <c r="H80" s="11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A2:H2" name="区域1"/>
  </protectedRanges>
  <mergeCells count="78">
    <mergeCell ref="A1:H1"/>
    <mergeCell ref="G78:H78"/>
    <mergeCell ref="D2:E2"/>
    <mergeCell ref="G72:H72"/>
    <mergeCell ref="G73:H73"/>
    <mergeCell ref="G74:H74"/>
    <mergeCell ref="G75:H75"/>
    <mergeCell ref="G76:H76"/>
    <mergeCell ref="G77:H77"/>
    <mergeCell ref="G66:H66"/>
    <mergeCell ref="G67:H67"/>
    <mergeCell ref="G68:H68"/>
    <mergeCell ref="G69:H69"/>
    <mergeCell ref="G70:H70"/>
    <mergeCell ref="G71:H71"/>
    <mergeCell ref="G60:H60"/>
    <mergeCell ref="G61:H61"/>
    <mergeCell ref="G62:H62"/>
    <mergeCell ref="G63:H63"/>
    <mergeCell ref="G64:H64"/>
    <mergeCell ref="G65:H65"/>
    <mergeCell ref="G59:H59"/>
    <mergeCell ref="G48:H48"/>
    <mergeCell ref="G49:H49"/>
    <mergeCell ref="G50:H50"/>
    <mergeCell ref="G51:H51"/>
    <mergeCell ref="G52:H52"/>
    <mergeCell ref="G53:H53"/>
    <mergeCell ref="G54:H54"/>
    <mergeCell ref="G55:H55"/>
    <mergeCell ref="G56:H56"/>
    <mergeCell ref="G57:H57"/>
    <mergeCell ref="G58:H58"/>
    <mergeCell ref="G47:H47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  <mergeCell ref="G45:H45"/>
    <mergeCell ref="G46:H46"/>
    <mergeCell ref="G35:H35"/>
    <mergeCell ref="G24:H24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23:H23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1:H21"/>
    <mergeCell ref="G22:H22"/>
    <mergeCell ref="G11:H11"/>
    <mergeCell ref="G3:H3"/>
    <mergeCell ref="G4:H4"/>
    <mergeCell ref="G5:H5"/>
    <mergeCell ref="G6:H6"/>
    <mergeCell ref="G7:H7"/>
    <mergeCell ref="G8:H8"/>
    <mergeCell ref="G9:H9"/>
    <mergeCell ref="G10:H10"/>
  </mergeCells>
  <phoneticPr fontId="1" type="noConversion"/>
  <dataValidations count="2">
    <dataValidation type="list" allowBlank="1" showInputMessage="1" showErrorMessage="1" sqref="H2">
      <formula1>$K$4:$K$6</formula1>
    </dataValidation>
    <dataValidation type="whole" allowBlank="1" showInputMessage="1" showErrorMessage="1" sqref="F2">
      <formula1>0</formula1>
      <formula2>65</formula2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N80"/>
  <sheetViews>
    <sheetView workbookViewId="0">
      <selection activeCell="C18" sqref="C18"/>
    </sheetView>
  </sheetViews>
  <sheetFormatPr defaultRowHeight="13.5"/>
  <cols>
    <col min="1" max="1" width="9.25" style="8" customWidth="1"/>
    <col min="2" max="2" width="2.25" style="8" hidden="1" customWidth="1"/>
    <col min="3" max="3" width="13.25" style="9" customWidth="1"/>
    <col min="4" max="4" width="15" style="3" customWidth="1"/>
    <col min="5" max="5" width="14.5" style="8" customWidth="1"/>
    <col min="6" max="6" width="17.5" style="3" customWidth="1"/>
    <col min="7" max="7" width="9.625" style="3" customWidth="1"/>
    <col min="8" max="8" width="13.375" style="2" customWidth="1"/>
    <col min="9" max="9" width="13.875" style="15" hidden="1" customWidth="1"/>
    <col min="10" max="11" width="13.875" style="3" hidden="1" customWidth="1"/>
    <col min="12" max="14" width="9" style="1" hidden="1" customWidth="1"/>
    <col min="15" max="16384" width="9" style="1"/>
  </cols>
  <sheetData>
    <row r="1" spans="1:13" ht="79.5" customHeight="1">
      <c r="A1" s="91"/>
      <c r="B1" s="91"/>
      <c r="C1" s="91"/>
      <c r="D1" s="91"/>
      <c r="E1" s="91"/>
      <c r="F1" s="91"/>
      <c r="G1" s="91"/>
      <c r="H1" s="91"/>
    </row>
    <row r="2" spans="1:13" ht="21.75" customHeight="1">
      <c r="A2" s="21" t="s">
        <v>7</v>
      </c>
      <c r="B2" s="22"/>
      <c r="C2" s="23">
        <v>1300</v>
      </c>
      <c r="D2" s="93" t="s">
        <v>8</v>
      </c>
      <c r="E2" s="93"/>
      <c r="F2" s="23">
        <v>45</v>
      </c>
      <c r="G2" s="24" t="s">
        <v>5</v>
      </c>
      <c r="H2" s="25" t="s">
        <v>19</v>
      </c>
      <c r="I2" s="15">
        <f>IF(H2="低档",4.5%,IF(H2="中档",5%,IF(H2="高档",6%)))</f>
        <v>4.4999999999999998E-2</v>
      </c>
    </row>
    <row r="3" spans="1:13" ht="21.75" customHeight="1">
      <c r="A3" s="26" t="s">
        <v>6</v>
      </c>
      <c r="B3" s="26"/>
      <c r="C3" s="27" t="s">
        <v>15</v>
      </c>
      <c r="D3" s="28" t="s">
        <v>0</v>
      </c>
      <c r="E3" s="26" t="s">
        <v>1</v>
      </c>
      <c r="F3" s="28" t="s">
        <v>2</v>
      </c>
      <c r="G3" s="94" t="s">
        <v>3</v>
      </c>
      <c r="H3" s="94"/>
      <c r="I3" s="16"/>
      <c r="J3" s="5"/>
      <c r="K3" s="5"/>
    </row>
    <row r="4" spans="1:13" ht="15" customHeight="1">
      <c r="A4" s="17">
        <f>F2</f>
        <v>45</v>
      </c>
      <c r="B4" s="18">
        <f>IF(A4&gt;75,0,1)</f>
        <v>1</v>
      </c>
      <c r="C4" s="19">
        <f>$C$2*B4</f>
        <v>1300</v>
      </c>
      <c r="D4" s="20">
        <f>C4*(1+$I$2/12)^12</f>
        <v>1359.7217725527664</v>
      </c>
      <c r="E4" s="17">
        <f>C2</f>
        <v>1300</v>
      </c>
      <c r="F4" s="20">
        <f>+C4*(1+3.5%)</f>
        <v>1345.5</v>
      </c>
      <c r="G4" s="87">
        <f>D4-F4</f>
        <v>14.221772552766424</v>
      </c>
      <c r="H4" s="87"/>
      <c r="I4" s="16"/>
      <c r="J4" s="5"/>
      <c r="K4" s="14" t="s">
        <v>16</v>
      </c>
      <c r="L4" s="1" t="s">
        <v>4</v>
      </c>
      <c r="M4" s="2">
        <v>4.4999999999999998E-2</v>
      </c>
    </row>
    <row r="5" spans="1:13" ht="15" customHeight="1">
      <c r="A5" s="17">
        <f>A4+1</f>
        <v>46</v>
      </c>
      <c r="B5" s="18">
        <f>IF(A5&gt;75,0,1)</f>
        <v>1</v>
      </c>
      <c r="C5" s="19">
        <f t="shared" ref="C5:C68" si="0">$C$2*B5</f>
        <v>1300</v>
      </c>
      <c r="D5" s="20">
        <f t="shared" ref="D5:D36" si="1">(C5+D4)*(1+$I$2/12)^12</f>
        <v>2781.9089254404871</v>
      </c>
      <c r="E5" s="17">
        <f>(C5+E4)*B5</f>
        <v>2600</v>
      </c>
      <c r="F5" s="20">
        <f>((F4+C5)*(1+3.5%))*B5</f>
        <v>2738.0924999999997</v>
      </c>
      <c r="G5" s="87">
        <f>D5-F5</f>
        <v>43.816425440487365</v>
      </c>
      <c r="H5" s="87"/>
      <c r="I5" s="16"/>
      <c r="J5" s="5"/>
      <c r="K5" s="14" t="s">
        <v>17</v>
      </c>
      <c r="L5" s="1" t="s">
        <v>4</v>
      </c>
      <c r="M5" s="2">
        <v>0.05</v>
      </c>
    </row>
    <row r="6" spans="1:13" ht="15" customHeight="1">
      <c r="A6" s="17">
        <f>A5+1</f>
        <v>47</v>
      </c>
      <c r="B6" s="18">
        <f t="shared" ref="B6:B69" si="2">IF(A6&gt;75,0,1)</f>
        <v>1</v>
      </c>
      <c r="C6" s="19">
        <f t="shared" si="0"/>
        <v>1300</v>
      </c>
      <c r="D6" s="20">
        <f t="shared" si="1"/>
        <v>4269.4311073068438</v>
      </c>
      <c r="E6" s="17">
        <f t="shared" ref="E6:E69" si="3">(C6+E5)*B6</f>
        <v>3900</v>
      </c>
      <c r="F6" s="52">
        <f t="shared" ref="F6:F69" si="4">((F5+C6)*(1+3.5%))*B6</f>
        <v>4179.4257374999997</v>
      </c>
      <c r="G6" s="87">
        <f>D6-F6</f>
        <v>90.005369806844101</v>
      </c>
      <c r="H6" s="87"/>
      <c r="I6" s="16"/>
      <c r="J6" s="5"/>
      <c r="K6" s="14" t="s">
        <v>18</v>
      </c>
      <c r="L6" s="1" t="s">
        <v>4</v>
      </c>
      <c r="M6" s="2">
        <v>0.06</v>
      </c>
    </row>
    <row r="7" spans="1:13" ht="15" customHeight="1">
      <c r="A7" s="17">
        <f t="shared" ref="A7:A70" si="5">A6+1</f>
        <v>48</v>
      </c>
      <c r="B7" s="18">
        <f t="shared" si="2"/>
        <v>1</v>
      </c>
      <c r="C7" s="19">
        <f t="shared" si="0"/>
        <v>1300</v>
      </c>
      <c r="D7" s="20">
        <f t="shared" si="1"/>
        <v>5825.2897979521376</v>
      </c>
      <c r="E7" s="17">
        <f t="shared" si="3"/>
        <v>5200</v>
      </c>
      <c r="F7" s="52">
        <f t="shared" si="4"/>
        <v>5671.2056383124991</v>
      </c>
      <c r="G7" s="87">
        <f t="shared" ref="G7:G70" si="6">D7-F7</f>
        <v>154.08415963963853</v>
      </c>
      <c r="H7" s="87"/>
      <c r="I7" s="16"/>
      <c r="J7" s="5"/>
      <c r="K7" s="5"/>
      <c r="L7" s="1" t="s">
        <v>4</v>
      </c>
      <c r="M7" s="2">
        <v>0.09</v>
      </c>
    </row>
    <row r="8" spans="1:13" ht="15" customHeight="1">
      <c r="A8" s="17">
        <f t="shared" si="5"/>
        <v>49</v>
      </c>
      <c r="B8" s="18">
        <f t="shared" si="2"/>
        <v>1</v>
      </c>
      <c r="C8" s="19">
        <f t="shared" si="0"/>
        <v>1300</v>
      </c>
      <c r="D8" s="20">
        <f t="shared" si="1"/>
        <v>7452.624364633557</v>
      </c>
      <c r="E8" s="17">
        <f t="shared" si="3"/>
        <v>6500</v>
      </c>
      <c r="F8" s="52">
        <f t="shared" si="4"/>
        <v>7215.1978356534364</v>
      </c>
      <c r="G8" s="87">
        <f t="shared" si="6"/>
        <v>237.42652898012057</v>
      </c>
      <c r="H8" s="87"/>
      <c r="I8" s="16"/>
      <c r="J8" s="5"/>
      <c r="K8" s="5"/>
    </row>
    <row r="9" spans="1:13" ht="15" customHeight="1">
      <c r="A9" s="17">
        <f t="shared" si="5"/>
        <v>50</v>
      </c>
      <c r="B9" s="18">
        <f t="shared" si="2"/>
        <v>1</v>
      </c>
      <c r="C9" s="19">
        <f t="shared" si="0"/>
        <v>1300</v>
      </c>
      <c r="D9" s="20">
        <f t="shared" si="1"/>
        <v>9154.7183965908243</v>
      </c>
      <c r="E9" s="17">
        <f t="shared" si="3"/>
        <v>7800</v>
      </c>
      <c r="F9" s="52">
        <f t="shared" si="4"/>
        <v>8813.2297599013054</v>
      </c>
      <c r="G9" s="87">
        <f t="shared" si="6"/>
        <v>341.4886366895189</v>
      </c>
      <c r="H9" s="87"/>
      <c r="I9" s="16"/>
      <c r="J9" s="5"/>
      <c r="K9" s="5"/>
    </row>
    <row r="10" spans="1:13" ht="15" customHeight="1">
      <c r="A10" s="17">
        <f t="shared" si="5"/>
        <v>51</v>
      </c>
      <c r="B10" s="18">
        <f t="shared" si="2"/>
        <v>1</v>
      </c>
      <c r="C10" s="19">
        <f t="shared" si="0"/>
        <v>1300</v>
      </c>
      <c r="D10" s="20">
        <f t="shared" si="1"/>
        <v>10935.006330578841</v>
      </c>
      <c r="E10" s="17">
        <f t="shared" si="3"/>
        <v>9100</v>
      </c>
      <c r="F10" s="52">
        <f t="shared" si="4"/>
        <v>10467.192801497851</v>
      </c>
      <c r="G10" s="87">
        <f t="shared" si="6"/>
        <v>467.81352908098961</v>
      </c>
      <c r="H10" s="87"/>
      <c r="I10" s="16"/>
      <c r="J10" s="5"/>
      <c r="K10" s="5"/>
    </row>
    <row r="11" spans="1:13" ht="15" customHeight="1">
      <c r="A11" s="17">
        <f t="shared" si="5"/>
        <v>52</v>
      </c>
      <c r="B11" s="18">
        <f t="shared" si="2"/>
        <v>1</v>
      </c>
      <c r="C11" s="19">
        <f t="shared" si="0"/>
        <v>1300</v>
      </c>
      <c r="D11" s="20">
        <f t="shared" si="1"/>
        <v>12797.080380776139</v>
      </c>
      <c r="E11" s="17">
        <f t="shared" si="3"/>
        <v>10400</v>
      </c>
      <c r="F11" s="52">
        <f t="shared" si="4"/>
        <v>12179.044549550275</v>
      </c>
      <c r="G11" s="87">
        <f t="shared" si="6"/>
        <v>618.03583122586315</v>
      </c>
      <c r="H11" s="87"/>
      <c r="I11" s="16"/>
      <c r="J11" s="5"/>
      <c r="K11" s="5"/>
    </row>
    <row r="12" spans="1:13" ht="15" customHeight="1">
      <c r="A12" s="17">
        <f t="shared" si="5"/>
        <v>53</v>
      </c>
      <c r="B12" s="18">
        <f t="shared" si="2"/>
        <v>1</v>
      </c>
      <c r="C12" s="19">
        <f t="shared" si="0"/>
        <v>1300</v>
      </c>
      <c r="D12" s="20">
        <f t="shared" si="1"/>
        <v>14744.697787052122</v>
      </c>
      <c r="E12" s="17">
        <f t="shared" si="3"/>
        <v>11700</v>
      </c>
      <c r="F12" s="52">
        <f t="shared" si="4"/>
        <v>13950.811108784534</v>
      </c>
      <c r="G12" s="87">
        <f t="shared" si="6"/>
        <v>793.88667826758865</v>
      </c>
      <c r="H12" s="87"/>
      <c r="I12" s="16"/>
      <c r="J12" s="5"/>
      <c r="K12" s="5"/>
    </row>
    <row r="13" spans="1:13" ht="15" customHeight="1">
      <c r="A13" s="17">
        <f t="shared" si="5"/>
        <v>54</v>
      </c>
      <c r="B13" s="18">
        <f t="shared" si="2"/>
        <v>1</v>
      </c>
      <c r="C13" s="19">
        <f t="shared" si="0"/>
        <v>1300</v>
      </c>
      <c r="D13" s="20">
        <f t="shared" si="1"/>
        <v>16781.788396218431</v>
      </c>
      <c r="E13" s="17">
        <f t="shared" si="3"/>
        <v>13000</v>
      </c>
      <c r="F13" s="52">
        <f t="shared" si="4"/>
        <v>15784.589497591991</v>
      </c>
      <c r="G13" s="87">
        <f t="shared" si="6"/>
        <v>997.1988986264405</v>
      </c>
      <c r="H13" s="87"/>
      <c r="I13" s="16"/>
      <c r="J13" s="5"/>
      <c r="K13" s="5"/>
    </row>
    <row r="14" spans="1:13" ht="15" customHeight="1">
      <c r="A14" s="17">
        <f t="shared" si="5"/>
        <v>55</v>
      </c>
      <c r="B14" s="18">
        <f t="shared" si="2"/>
        <v>1</v>
      </c>
      <c r="C14" s="19">
        <f t="shared" si="0"/>
        <v>1300</v>
      </c>
      <c r="D14" s="20">
        <f t="shared" si="1"/>
        <v>18912.462591561671</v>
      </c>
      <c r="E14" s="17">
        <f t="shared" si="3"/>
        <v>14300</v>
      </c>
      <c r="F14" s="52">
        <f t="shared" si="4"/>
        <v>17682.550130007709</v>
      </c>
      <c r="G14" s="87">
        <f t="shared" si="6"/>
        <v>1229.9124615539622</v>
      </c>
      <c r="H14" s="87"/>
      <c r="I14" s="16"/>
      <c r="J14" s="5"/>
      <c r="K14" s="5"/>
    </row>
    <row r="15" spans="1:13" ht="15" customHeight="1">
      <c r="A15" s="17">
        <f t="shared" si="5"/>
        <v>56</v>
      </c>
      <c r="B15" s="18">
        <f t="shared" si="2"/>
        <v>1</v>
      </c>
      <c r="C15" s="19">
        <f t="shared" si="0"/>
        <v>1300</v>
      </c>
      <c r="D15" s="20">
        <f t="shared" si="1"/>
        <v>21141.019586657476</v>
      </c>
      <c r="E15" s="17">
        <f t="shared" si="3"/>
        <v>15600</v>
      </c>
      <c r="F15" s="52">
        <f t="shared" si="4"/>
        <v>19646.939384557976</v>
      </c>
      <c r="G15" s="87">
        <f t="shared" si="6"/>
        <v>1494.0802020994997</v>
      </c>
      <c r="H15" s="87"/>
      <c r="I15" s="16"/>
      <c r="J15" s="5"/>
      <c r="K15" s="5"/>
    </row>
    <row r="16" spans="1:13" ht="15" customHeight="1">
      <c r="A16" s="17">
        <f t="shared" si="5"/>
        <v>57</v>
      </c>
      <c r="B16" s="18">
        <f t="shared" si="2"/>
        <v>1</v>
      </c>
      <c r="C16" s="19">
        <f t="shared" si="0"/>
        <v>1300</v>
      </c>
      <c r="D16" s="20">
        <f t="shared" si="1"/>
        <v>23471.956100200965</v>
      </c>
      <c r="E16" s="17">
        <f t="shared" si="3"/>
        <v>16900</v>
      </c>
      <c r="F16" s="52">
        <f t="shared" si="4"/>
        <v>21680.082263017503</v>
      </c>
      <c r="G16" s="87">
        <f t="shared" si="6"/>
        <v>1791.8738371834625</v>
      </c>
      <c r="H16" s="87"/>
      <c r="I16" s="16"/>
      <c r="J16" s="5"/>
      <c r="K16" s="5"/>
    </row>
    <row r="17" spans="1:11" ht="15" customHeight="1">
      <c r="A17" s="17">
        <f t="shared" si="5"/>
        <v>58</v>
      </c>
      <c r="B17" s="18">
        <f t="shared" si="2"/>
        <v>1</v>
      </c>
      <c r="C17" s="19">
        <f t="shared" si="0"/>
        <v>1300</v>
      </c>
      <c r="D17" s="20">
        <f t="shared" si="1"/>
        <v>25909.975429357364</v>
      </c>
      <c r="E17" s="17">
        <f t="shared" si="3"/>
        <v>18200</v>
      </c>
      <c r="F17" s="52">
        <f t="shared" si="4"/>
        <v>23784.385142223113</v>
      </c>
      <c r="G17" s="87">
        <f t="shared" si="6"/>
        <v>2125.5902871342514</v>
      </c>
      <c r="H17" s="87"/>
      <c r="I17" s="16"/>
      <c r="J17" s="5"/>
      <c r="K17" s="5"/>
    </row>
    <row r="18" spans="1:11" ht="15" customHeight="1">
      <c r="A18" s="17">
        <f t="shared" si="5"/>
        <v>59</v>
      </c>
      <c r="B18" s="18">
        <f t="shared" si="2"/>
        <v>1</v>
      </c>
      <c r="C18" s="19">
        <f t="shared" si="0"/>
        <v>1300</v>
      </c>
      <c r="D18" s="20">
        <f t="shared" si="1"/>
        <v>28459.996939940782</v>
      </c>
      <c r="E18" s="17">
        <f t="shared" si="3"/>
        <v>19500</v>
      </c>
      <c r="F18" s="52">
        <f t="shared" si="4"/>
        <v>25962.338622200921</v>
      </c>
      <c r="G18" s="87">
        <f t="shared" si="6"/>
        <v>2497.6583177398606</v>
      </c>
      <c r="H18" s="87"/>
      <c r="I18" s="16"/>
      <c r="J18" s="5"/>
      <c r="K18" s="5"/>
    </row>
    <row r="19" spans="1:11" ht="15" customHeight="1">
      <c r="A19" s="17">
        <f t="shared" si="5"/>
        <v>60</v>
      </c>
      <c r="B19" s="18">
        <f t="shared" si="2"/>
        <v>1</v>
      </c>
      <c r="C19" s="19">
        <f t="shared" si="0"/>
        <v>1300</v>
      </c>
      <c r="D19" s="20">
        <f t="shared" si="1"/>
        <v>31127.165992570142</v>
      </c>
      <c r="E19" s="17">
        <f t="shared" si="3"/>
        <v>20800</v>
      </c>
      <c r="F19" s="52">
        <f t="shared" si="4"/>
        <v>28216.520473977951</v>
      </c>
      <c r="G19" s="87">
        <f t="shared" si="6"/>
        <v>2910.6455185921914</v>
      </c>
      <c r="H19" s="87"/>
      <c r="I19" s="16"/>
      <c r="J19" s="5"/>
      <c r="K19" s="5"/>
    </row>
    <row r="20" spans="1:11" ht="15" customHeight="1">
      <c r="A20" s="17">
        <f t="shared" si="5"/>
        <v>61</v>
      </c>
      <c r="B20" s="18">
        <f t="shared" si="2"/>
        <v>1</v>
      </c>
      <c r="C20" s="19">
        <f t="shared" si="0"/>
        <v>1300</v>
      </c>
      <c r="D20" s="20">
        <f t="shared" si="1"/>
        <v>33916.864324830975</v>
      </c>
      <c r="E20" s="17">
        <f t="shared" si="3"/>
        <v>22100</v>
      </c>
      <c r="F20" s="52">
        <f t="shared" si="4"/>
        <v>30549.598690567178</v>
      </c>
      <c r="G20" s="87">
        <f t="shared" si="6"/>
        <v>3367.2656342637965</v>
      </c>
      <c r="H20" s="87"/>
      <c r="I20" s="16"/>
      <c r="J20" s="5"/>
      <c r="K20" s="5"/>
    </row>
    <row r="21" spans="1:11" ht="15" customHeight="1">
      <c r="A21" s="17">
        <f t="shared" si="5"/>
        <v>62</v>
      </c>
      <c r="B21" s="18">
        <f t="shared" si="2"/>
        <v>1</v>
      </c>
      <c r="C21" s="19">
        <f t="shared" si="0"/>
        <v>1300</v>
      </c>
      <c r="D21" s="20">
        <f t="shared" si="1"/>
        <v>36834.720910391887</v>
      </c>
      <c r="E21" s="17">
        <f t="shared" si="3"/>
        <v>23400</v>
      </c>
      <c r="F21" s="52">
        <f t="shared" si="4"/>
        <v>32964.334644737028</v>
      </c>
      <c r="G21" s="87">
        <f t="shared" si="6"/>
        <v>3870.386265654859</v>
      </c>
      <c r="H21" s="87"/>
      <c r="I21" s="16"/>
      <c r="J21" s="5"/>
      <c r="K21" s="5"/>
    </row>
    <row r="22" spans="1:11" ht="15" customHeight="1">
      <c r="A22" s="17">
        <f t="shared" si="5"/>
        <v>63</v>
      </c>
      <c r="B22" s="18">
        <f>IF(A22&gt;75,0,1)</f>
        <v>1</v>
      </c>
      <c r="C22" s="19">
        <f t="shared" si="0"/>
        <v>1300</v>
      </c>
      <c r="D22" s="20">
        <f t="shared" si="1"/>
        <v>39886.623316987003</v>
      </c>
      <c r="E22" s="17">
        <f t="shared" si="3"/>
        <v>24700</v>
      </c>
      <c r="F22" s="52">
        <f t="shared" si="4"/>
        <v>35463.586357302818</v>
      </c>
      <c r="G22" s="87">
        <f t="shared" si="6"/>
        <v>4423.0369596841847</v>
      </c>
      <c r="H22" s="87"/>
      <c r="I22" s="16"/>
      <c r="J22" s="5"/>
      <c r="K22" s="5"/>
    </row>
    <row r="23" spans="1:11" ht="15" customHeight="1">
      <c r="A23" s="17">
        <f t="shared" si="5"/>
        <v>64</v>
      </c>
      <c r="B23" s="18">
        <f t="shared" si="2"/>
        <v>1</v>
      </c>
      <c r="C23" s="19">
        <f t="shared" si="0"/>
        <v>1300</v>
      </c>
      <c r="D23" s="20">
        <f t="shared" si="1"/>
        <v>43078.729586182053</v>
      </c>
      <c r="E23" s="17">
        <f t="shared" si="3"/>
        <v>26000</v>
      </c>
      <c r="F23" s="52">
        <f t="shared" si="4"/>
        <v>38050.311879808411</v>
      </c>
      <c r="G23" s="87">
        <f t="shared" si="6"/>
        <v>5028.4177063736424</v>
      </c>
      <c r="H23" s="87"/>
      <c r="I23" s="16"/>
      <c r="J23" s="5"/>
      <c r="K23" s="5"/>
    </row>
    <row r="24" spans="1:11" ht="15" customHeight="1">
      <c r="A24" s="17">
        <f t="shared" si="5"/>
        <v>65</v>
      </c>
      <c r="B24" s="18">
        <f t="shared" si="2"/>
        <v>1</v>
      </c>
      <c r="C24" s="19">
        <f t="shared" si="0"/>
        <v>1300</v>
      </c>
      <c r="D24" s="20">
        <f t="shared" si="1"/>
        <v>46417.480658894892</v>
      </c>
      <c r="E24" s="17">
        <f t="shared" si="3"/>
        <v>27300</v>
      </c>
      <c r="F24" s="52">
        <f t="shared" si="4"/>
        <v>40727.5727956017</v>
      </c>
      <c r="G24" s="87">
        <f t="shared" si="6"/>
        <v>5689.9078632931923</v>
      </c>
      <c r="H24" s="87"/>
      <c r="I24" s="16"/>
      <c r="J24" s="5"/>
      <c r="K24" s="5"/>
    </row>
    <row r="25" spans="1:11" ht="15" customHeight="1">
      <c r="A25" s="17">
        <f t="shared" si="5"/>
        <v>66</v>
      </c>
      <c r="B25" s="18">
        <f t="shared" si="2"/>
        <v>1</v>
      </c>
      <c r="C25" s="19">
        <f t="shared" si="0"/>
        <v>1300</v>
      </c>
      <c r="D25" s="20">
        <f t="shared" si="1"/>
        <v>49909.613371742242</v>
      </c>
      <c r="E25" s="17">
        <f t="shared" si="3"/>
        <v>28600</v>
      </c>
      <c r="F25" s="52">
        <f t="shared" si="4"/>
        <v>43498.537843447753</v>
      </c>
      <c r="G25" s="87">
        <f t="shared" si="6"/>
        <v>6411.0755282944883</v>
      </c>
      <c r="H25" s="87"/>
      <c r="I25" s="16"/>
      <c r="J25" s="5"/>
      <c r="K25" s="5"/>
    </row>
    <row r="26" spans="1:11" ht="15" customHeight="1">
      <c r="A26" s="17">
        <f t="shared" si="5"/>
        <v>67</v>
      </c>
      <c r="B26" s="18">
        <f t="shared" si="2"/>
        <v>1</v>
      </c>
      <c r="C26" s="19">
        <f t="shared" si="0"/>
        <v>1300</v>
      </c>
      <c r="D26" s="20">
        <f t="shared" si="1"/>
        <v>53562.174050436319</v>
      </c>
      <c r="E26" s="17">
        <f t="shared" si="3"/>
        <v>29900</v>
      </c>
      <c r="F26" s="52">
        <f t="shared" si="4"/>
        <v>46366.48666796842</v>
      </c>
      <c r="G26" s="87">
        <f t="shared" si="6"/>
        <v>7195.6873824678987</v>
      </c>
      <c r="H26" s="87"/>
      <c r="I26" s="16"/>
      <c r="J26" s="5"/>
      <c r="K26" s="5"/>
    </row>
    <row r="27" spans="1:11" ht="15" customHeight="1">
      <c r="A27" s="17">
        <f t="shared" si="5"/>
        <v>68</v>
      </c>
      <c r="B27" s="18">
        <f t="shared" si="2"/>
        <v>1</v>
      </c>
      <c r="C27" s="19">
        <f t="shared" si="0"/>
        <v>1300</v>
      </c>
      <c r="D27" s="20">
        <f t="shared" si="1"/>
        <v>57382.532727659738</v>
      </c>
      <c r="E27" s="17">
        <f t="shared" si="3"/>
        <v>31200</v>
      </c>
      <c r="F27" s="52">
        <f t="shared" si="4"/>
        <v>49334.81370134731</v>
      </c>
      <c r="G27" s="87">
        <f t="shared" si="6"/>
        <v>8047.7190263124285</v>
      </c>
      <c r="H27" s="87"/>
      <c r="I27" s="16"/>
      <c r="J27" s="5"/>
      <c r="K27" s="5"/>
    </row>
    <row r="28" spans="1:11" ht="15" customHeight="1">
      <c r="A28" s="17">
        <f t="shared" si="5"/>
        <v>69</v>
      </c>
      <c r="B28" s="18">
        <f t="shared" si="2"/>
        <v>1</v>
      </c>
      <c r="C28" s="19">
        <f t="shared" si="0"/>
        <v>1300</v>
      </c>
      <c r="D28" s="20">
        <f t="shared" si="1"/>
        <v>61378.398014107101</v>
      </c>
      <c r="E28" s="17">
        <f t="shared" si="3"/>
        <v>32500</v>
      </c>
      <c r="F28" s="52">
        <f t="shared" si="4"/>
        <v>52407.032180894465</v>
      </c>
      <c r="G28" s="87">
        <f t="shared" si="6"/>
        <v>8971.3658332126361</v>
      </c>
      <c r="H28" s="87"/>
      <c r="I28" s="16"/>
      <c r="J28" s="5"/>
      <c r="K28" s="5"/>
    </row>
    <row r="29" spans="1:11" ht="15" customHeight="1">
      <c r="A29" s="17">
        <f t="shared" si="5"/>
        <v>70</v>
      </c>
      <c r="B29" s="18">
        <f t="shared" si="2"/>
        <v>1</v>
      </c>
      <c r="C29" s="19">
        <f t="shared" si="0"/>
        <v>1300</v>
      </c>
      <c r="D29" s="20">
        <f t="shared" si="1"/>
        <v>65557.832652699624</v>
      </c>
      <c r="E29" s="17">
        <f t="shared" si="3"/>
        <v>33800</v>
      </c>
      <c r="F29" s="52">
        <f t="shared" si="4"/>
        <v>55586.778307225766</v>
      </c>
      <c r="G29" s="87">
        <f t="shared" si="6"/>
        <v>9971.0543454738581</v>
      </c>
      <c r="H29" s="87"/>
      <c r="I29" s="16"/>
      <c r="J29" s="5"/>
      <c r="K29" s="5"/>
    </row>
    <row r="30" spans="1:11" ht="15" customHeight="1">
      <c r="A30" s="17">
        <f t="shared" si="5"/>
        <v>71</v>
      </c>
      <c r="B30" s="18">
        <f t="shared" si="2"/>
        <v>1</v>
      </c>
      <c r="C30" s="19">
        <f t="shared" si="0"/>
        <v>1300</v>
      </c>
      <c r="D30" s="20">
        <f t="shared" si="1"/>
        <v>69929.269787357669</v>
      </c>
      <c r="E30" s="17">
        <f t="shared" si="3"/>
        <v>35100</v>
      </c>
      <c r="F30" s="52">
        <f t="shared" si="4"/>
        <v>58877.815547978666</v>
      </c>
      <c r="G30" s="87">
        <f t="shared" si="6"/>
        <v>11051.454239379003</v>
      </c>
      <c r="H30" s="87"/>
      <c r="I30" s="16"/>
      <c r="J30" s="5"/>
      <c r="K30" s="5"/>
    </row>
    <row r="31" spans="1:11" ht="15" customHeight="1">
      <c r="A31" s="17">
        <f t="shared" si="5"/>
        <v>72</v>
      </c>
      <c r="B31" s="18">
        <f t="shared" si="2"/>
        <v>1</v>
      </c>
      <c r="C31" s="19">
        <f t="shared" si="0"/>
        <v>1300</v>
      </c>
      <c r="D31" s="20">
        <f t="shared" si="1"/>
        <v>74501.529979157829</v>
      </c>
      <c r="E31" s="17">
        <f t="shared" si="3"/>
        <v>36400</v>
      </c>
      <c r="F31" s="52">
        <f t="shared" si="4"/>
        <v>62284.039092157916</v>
      </c>
      <c r="G31" s="87">
        <f t="shared" si="6"/>
        <v>12217.490886999913</v>
      </c>
      <c r="H31" s="87"/>
      <c r="I31" s="16"/>
      <c r="J31" s="5"/>
      <c r="K31" s="5"/>
    </row>
    <row r="32" spans="1:11" ht="15" customHeight="1">
      <c r="A32" s="17">
        <f t="shared" si="5"/>
        <v>73</v>
      </c>
      <c r="B32" s="18">
        <f t="shared" si="2"/>
        <v>1</v>
      </c>
      <c r="C32" s="19">
        <f t="shared" si="0"/>
        <v>1300</v>
      </c>
      <c r="D32" s="20">
        <f t="shared" si="1"/>
        <v>79283.839004209352</v>
      </c>
      <c r="E32" s="17">
        <f t="shared" si="3"/>
        <v>37700</v>
      </c>
      <c r="F32" s="52">
        <f t="shared" si="4"/>
        <v>65809.480460383435</v>
      </c>
      <c r="G32" s="87">
        <f t="shared" si="6"/>
        <v>13474.358543825918</v>
      </c>
      <c r="H32" s="87"/>
      <c r="I32" s="16"/>
      <c r="J32" s="5"/>
      <c r="K32" s="5"/>
    </row>
    <row r="33" spans="1:11" ht="15" customHeight="1">
      <c r="A33" s="17">
        <f t="shared" si="5"/>
        <v>74</v>
      </c>
      <c r="B33" s="18">
        <f t="shared" si="2"/>
        <v>1</v>
      </c>
      <c r="C33" s="19">
        <f t="shared" si="0"/>
        <v>1300</v>
      </c>
      <c r="D33" s="20">
        <f t="shared" si="1"/>
        <v>84285.84646916177</v>
      </c>
      <c r="E33" s="17">
        <f t="shared" si="3"/>
        <v>39000</v>
      </c>
      <c r="F33" s="52">
        <f t="shared" si="4"/>
        <v>69458.312276496843</v>
      </c>
      <c r="G33" s="87">
        <f t="shared" si="6"/>
        <v>14827.534192664927</v>
      </c>
      <c r="H33" s="87"/>
      <c r="I33" s="16"/>
      <c r="J33" s="5"/>
      <c r="K33" s="5"/>
    </row>
    <row r="34" spans="1:11" ht="15" customHeight="1">
      <c r="A34" s="17">
        <f t="shared" si="5"/>
        <v>75</v>
      </c>
      <c r="B34" s="18">
        <f t="shared" si="2"/>
        <v>1</v>
      </c>
      <c r="C34" s="19">
        <f t="shared" si="0"/>
        <v>1300</v>
      </c>
      <c r="D34" s="20">
        <f t="shared" si="1"/>
        <v>89517.645281905818</v>
      </c>
      <c r="E34" s="17">
        <f t="shared" si="3"/>
        <v>40300</v>
      </c>
      <c r="F34" s="52">
        <f t="shared" si="4"/>
        <v>73234.85320617423</v>
      </c>
      <c r="G34" s="87">
        <f t="shared" si="6"/>
        <v>16282.792075731588</v>
      </c>
      <c r="H34" s="87"/>
      <c r="I34" s="16"/>
      <c r="J34" s="5"/>
      <c r="K34" s="5"/>
    </row>
    <row r="35" spans="1:11" ht="15" customHeight="1">
      <c r="A35" s="17">
        <f t="shared" si="5"/>
        <v>76</v>
      </c>
      <c r="B35" s="18">
        <f t="shared" si="2"/>
        <v>0</v>
      </c>
      <c r="C35" s="19">
        <f t="shared" si="0"/>
        <v>0</v>
      </c>
      <c r="D35" s="20">
        <f t="shared" si="1"/>
        <v>93630.070244202128</v>
      </c>
      <c r="E35" s="17">
        <f t="shared" si="3"/>
        <v>0</v>
      </c>
      <c r="F35" s="52">
        <f t="shared" si="4"/>
        <v>0</v>
      </c>
      <c r="G35" s="87">
        <f t="shared" si="6"/>
        <v>93630.070244202128</v>
      </c>
      <c r="H35" s="87"/>
      <c r="I35" s="16"/>
      <c r="J35" s="5"/>
      <c r="K35" s="5"/>
    </row>
    <row r="36" spans="1:11" ht="15" customHeight="1">
      <c r="A36" s="17">
        <f t="shared" si="5"/>
        <v>77</v>
      </c>
      <c r="B36" s="18">
        <f t="shared" si="2"/>
        <v>0</v>
      </c>
      <c r="C36" s="19">
        <f t="shared" si="0"/>
        <v>0</v>
      </c>
      <c r="D36" s="20">
        <f t="shared" si="1"/>
        <v>97931.41928975888</v>
      </c>
      <c r="E36" s="17">
        <f t="shared" si="3"/>
        <v>0</v>
      </c>
      <c r="F36" s="52">
        <f t="shared" si="4"/>
        <v>0</v>
      </c>
      <c r="G36" s="87">
        <f t="shared" si="6"/>
        <v>97931.41928975888</v>
      </c>
      <c r="H36" s="87"/>
      <c r="I36" s="16"/>
      <c r="J36" s="5"/>
      <c r="K36" s="5"/>
    </row>
    <row r="37" spans="1:11" ht="15" customHeight="1">
      <c r="A37" s="17">
        <f t="shared" si="5"/>
        <v>78</v>
      </c>
      <c r="B37" s="18">
        <f t="shared" si="2"/>
        <v>0</v>
      </c>
      <c r="C37" s="19">
        <f t="shared" si="0"/>
        <v>0</v>
      </c>
      <c r="D37" s="20">
        <f t="shared" ref="D37:D68" si="7">(C37+D36)*(1+$I$2/12)^12</f>
        <v>102430.37155790703</v>
      </c>
      <c r="E37" s="17">
        <f t="shared" si="3"/>
        <v>0</v>
      </c>
      <c r="F37" s="52">
        <f t="shared" si="4"/>
        <v>0</v>
      </c>
      <c r="G37" s="87">
        <f t="shared" si="6"/>
        <v>102430.37155790703</v>
      </c>
      <c r="H37" s="87"/>
      <c r="I37" s="16"/>
      <c r="J37" s="5"/>
      <c r="K37" s="5"/>
    </row>
    <row r="38" spans="1:11" ht="15" customHeight="1">
      <c r="A38" s="17">
        <f t="shared" si="5"/>
        <v>79</v>
      </c>
      <c r="B38" s="18">
        <f t="shared" si="2"/>
        <v>0</v>
      </c>
      <c r="C38" s="19">
        <f t="shared" si="0"/>
        <v>0</v>
      </c>
      <c r="D38" s="20">
        <f t="shared" si="7"/>
        <v>107136.00490611985</v>
      </c>
      <c r="E38" s="17">
        <f t="shared" si="3"/>
        <v>0</v>
      </c>
      <c r="F38" s="52">
        <f t="shared" si="4"/>
        <v>0</v>
      </c>
      <c r="G38" s="87">
        <f t="shared" si="6"/>
        <v>107136.00490611985</v>
      </c>
      <c r="H38" s="87"/>
      <c r="I38" s="16"/>
      <c r="J38" s="5"/>
      <c r="K38" s="5"/>
    </row>
    <row r="39" spans="1:11" ht="15" customHeight="1">
      <c r="A39" s="17">
        <f t="shared" si="5"/>
        <v>80</v>
      </c>
      <c r="B39" s="18">
        <f t="shared" si="2"/>
        <v>0</v>
      </c>
      <c r="C39" s="19">
        <f t="shared" si="0"/>
        <v>0</v>
      </c>
      <c r="D39" s="20">
        <f t="shared" si="7"/>
        <v>112057.81422705474</v>
      </c>
      <c r="E39" s="17">
        <f t="shared" si="3"/>
        <v>0</v>
      </c>
      <c r="F39" s="52">
        <f t="shared" si="4"/>
        <v>0</v>
      </c>
      <c r="G39" s="87">
        <f t="shared" si="6"/>
        <v>112057.81422705474</v>
      </c>
      <c r="H39" s="87"/>
      <c r="I39" s="16"/>
      <c r="J39" s="5"/>
      <c r="K39" s="5"/>
    </row>
    <row r="40" spans="1:11" ht="15" customHeight="1">
      <c r="A40" s="17">
        <f t="shared" si="5"/>
        <v>81</v>
      </c>
      <c r="B40" s="18">
        <f t="shared" si="2"/>
        <v>0</v>
      </c>
      <c r="C40" s="19">
        <f t="shared" si="0"/>
        <v>0</v>
      </c>
      <c r="D40" s="20">
        <f t="shared" si="7"/>
        <v>117205.73060707652</v>
      </c>
      <c r="E40" s="17">
        <f t="shared" si="3"/>
        <v>0</v>
      </c>
      <c r="F40" s="52">
        <f t="shared" si="4"/>
        <v>0</v>
      </c>
      <c r="G40" s="87">
        <f t="shared" si="6"/>
        <v>117205.73060707652</v>
      </c>
      <c r="H40" s="87"/>
      <c r="I40" s="16"/>
      <c r="J40" s="5"/>
      <c r="K40" s="5"/>
    </row>
    <row r="41" spans="1:11" ht="15" customHeight="1">
      <c r="A41" s="17">
        <f t="shared" si="5"/>
        <v>82</v>
      </c>
      <c r="B41" s="18">
        <f t="shared" si="2"/>
        <v>0</v>
      </c>
      <c r="C41" s="19">
        <f t="shared" si="0"/>
        <v>0</v>
      </c>
      <c r="D41" s="20">
        <f t="shared" si="7"/>
        <v>122590.14136492008</v>
      </c>
      <c r="E41" s="17">
        <f t="shared" si="3"/>
        <v>0</v>
      </c>
      <c r="F41" s="52">
        <f t="shared" si="4"/>
        <v>0</v>
      </c>
      <c r="G41" s="87">
        <f t="shared" si="6"/>
        <v>122590.14136492008</v>
      </c>
      <c r="H41" s="87"/>
      <c r="I41" s="16"/>
      <c r="J41" s="5"/>
      <c r="K41" s="5"/>
    </row>
    <row r="42" spans="1:11" ht="15" customHeight="1">
      <c r="A42" s="17">
        <f t="shared" si="5"/>
        <v>83</v>
      </c>
      <c r="B42" s="18">
        <f t="shared" si="2"/>
        <v>0</v>
      </c>
      <c r="C42" s="19">
        <f t="shared" si="0"/>
        <v>0</v>
      </c>
      <c r="D42" s="20">
        <f t="shared" si="7"/>
        <v>128221.91101092566</v>
      </c>
      <c r="E42" s="17">
        <f t="shared" si="3"/>
        <v>0</v>
      </c>
      <c r="F42" s="52">
        <f t="shared" si="4"/>
        <v>0</v>
      </c>
      <c r="G42" s="87">
        <f t="shared" si="6"/>
        <v>128221.91101092566</v>
      </c>
      <c r="H42" s="87"/>
      <c r="I42" s="16"/>
      <c r="J42" s="5"/>
      <c r="K42" s="5"/>
    </row>
    <row r="43" spans="1:11" ht="15" customHeight="1">
      <c r="A43" s="17">
        <f t="shared" si="5"/>
        <v>84</v>
      </c>
      <c r="B43" s="18">
        <f t="shared" si="2"/>
        <v>0</v>
      </c>
      <c r="C43" s="19">
        <f t="shared" si="0"/>
        <v>0</v>
      </c>
      <c r="D43" s="20">
        <f t="shared" si="7"/>
        <v>134112.40316913763</v>
      </c>
      <c r="E43" s="17">
        <f t="shared" si="3"/>
        <v>0</v>
      </c>
      <c r="F43" s="52">
        <f t="shared" si="4"/>
        <v>0</v>
      </c>
      <c r="G43" s="87">
        <f t="shared" si="6"/>
        <v>134112.40316913763</v>
      </c>
      <c r="H43" s="87"/>
      <c r="I43" s="16"/>
      <c r="J43" s="5"/>
      <c r="K43" s="5"/>
    </row>
    <row r="44" spans="1:11" ht="15" customHeight="1">
      <c r="A44" s="17">
        <f t="shared" si="5"/>
        <v>85</v>
      </c>
      <c r="B44" s="18">
        <f t="shared" si="2"/>
        <v>0</v>
      </c>
      <c r="C44" s="19">
        <f t="shared" si="0"/>
        <v>0</v>
      </c>
      <c r="D44" s="20">
        <f t="shared" si="7"/>
        <v>140273.50350650083</v>
      </c>
      <c r="E44" s="17">
        <f t="shared" si="3"/>
        <v>0</v>
      </c>
      <c r="F44" s="52">
        <f t="shared" si="4"/>
        <v>0</v>
      </c>
      <c r="G44" s="87">
        <f t="shared" si="6"/>
        <v>140273.50350650083</v>
      </c>
      <c r="H44" s="87"/>
      <c r="I44" s="16"/>
      <c r="J44" s="5"/>
      <c r="K44" s="5"/>
    </row>
    <row r="45" spans="1:11" ht="15" customHeight="1">
      <c r="A45" s="17">
        <f t="shared" si="5"/>
        <v>86</v>
      </c>
      <c r="B45" s="18">
        <f t="shared" si="2"/>
        <v>0</v>
      </c>
      <c r="C45" s="19">
        <f t="shared" si="0"/>
        <v>0</v>
      </c>
      <c r="D45" s="20">
        <f t="shared" si="7"/>
        <v>146717.64371542001</v>
      </c>
      <c r="E45" s="17">
        <f t="shared" si="3"/>
        <v>0</v>
      </c>
      <c r="F45" s="52">
        <f t="shared" si="4"/>
        <v>0</v>
      </c>
      <c r="G45" s="87">
        <f t="shared" si="6"/>
        <v>146717.64371542001</v>
      </c>
      <c r="H45" s="87"/>
      <c r="I45" s="16"/>
      <c r="J45" s="5"/>
      <c r="K45" s="5"/>
    </row>
    <row r="46" spans="1:11" ht="15" customHeight="1">
      <c r="A46" s="17">
        <f t="shared" si="5"/>
        <v>87</v>
      </c>
      <c r="B46" s="18">
        <f t="shared" si="2"/>
        <v>0</v>
      </c>
      <c r="C46" s="19">
        <f t="shared" si="0"/>
        <v>0</v>
      </c>
      <c r="D46" s="20">
        <f t="shared" si="7"/>
        <v>153457.82659807397</v>
      </c>
      <c r="E46" s="17">
        <f t="shared" si="3"/>
        <v>0</v>
      </c>
      <c r="F46" s="52">
        <f t="shared" si="4"/>
        <v>0</v>
      </c>
      <c r="G46" s="87">
        <f t="shared" si="6"/>
        <v>153457.82659807397</v>
      </c>
      <c r="H46" s="87"/>
      <c r="I46" s="16"/>
      <c r="J46" s="5"/>
      <c r="K46" s="5"/>
    </row>
    <row r="47" spans="1:11" ht="15" customHeight="1">
      <c r="A47" s="17">
        <f t="shared" si="5"/>
        <v>88</v>
      </c>
      <c r="B47" s="18">
        <f t="shared" si="2"/>
        <v>0</v>
      </c>
      <c r="C47" s="19">
        <f t="shared" si="0"/>
        <v>0</v>
      </c>
      <c r="D47" s="20">
        <f t="shared" si="7"/>
        <v>160507.65230309861</v>
      </c>
      <c r="E47" s="17">
        <f t="shared" si="3"/>
        <v>0</v>
      </c>
      <c r="F47" s="52">
        <f t="shared" si="4"/>
        <v>0</v>
      </c>
      <c r="G47" s="87">
        <f t="shared" si="6"/>
        <v>160507.65230309861</v>
      </c>
      <c r="H47" s="87"/>
      <c r="I47" s="16"/>
      <c r="J47" s="5"/>
      <c r="K47" s="5"/>
    </row>
    <row r="48" spans="1:11" ht="15" customHeight="1">
      <c r="A48" s="17">
        <f t="shared" si="5"/>
        <v>89</v>
      </c>
      <c r="B48" s="18">
        <f t="shared" si="2"/>
        <v>0</v>
      </c>
      <c r="C48" s="19">
        <f t="shared" si="0"/>
        <v>0</v>
      </c>
      <c r="D48" s="20">
        <f t="shared" si="7"/>
        <v>167881.34576757875</v>
      </c>
      <c r="E48" s="17">
        <f t="shared" si="3"/>
        <v>0</v>
      </c>
      <c r="F48" s="52">
        <f t="shared" si="4"/>
        <v>0</v>
      </c>
      <c r="G48" s="87">
        <f t="shared" si="6"/>
        <v>167881.34576757875</v>
      </c>
      <c r="H48" s="87"/>
      <c r="I48" s="16"/>
      <c r="J48" s="5"/>
      <c r="K48" s="5"/>
    </row>
    <row r="49" spans="1:11" ht="15" customHeight="1">
      <c r="A49" s="17">
        <f t="shared" si="5"/>
        <v>90</v>
      </c>
      <c r="B49" s="18">
        <f t="shared" si="2"/>
        <v>0</v>
      </c>
      <c r="C49" s="19">
        <f t="shared" si="0"/>
        <v>0</v>
      </c>
      <c r="D49" s="20">
        <f t="shared" si="7"/>
        <v>175593.78541972005</v>
      </c>
      <c r="E49" s="17">
        <f t="shared" si="3"/>
        <v>0</v>
      </c>
      <c r="F49" s="52">
        <f t="shared" si="4"/>
        <v>0</v>
      </c>
      <c r="G49" s="87">
        <f t="shared" si="6"/>
        <v>175593.78541972005</v>
      </c>
      <c r="H49" s="87"/>
      <c r="I49" s="16"/>
      <c r="J49" s="5"/>
      <c r="K49" s="5"/>
    </row>
    <row r="50" spans="1:11" ht="15" customHeight="1">
      <c r="A50" s="17">
        <f t="shared" si="5"/>
        <v>91</v>
      </c>
      <c r="B50" s="18">
        <f t="shared" si="2"/>
        <v>0</v>
      </c>
      <c r="C50" s="19">
        <f t="shared" si="0"/>
        <v>0</v>
      </c>
      <c r="D50" s="20">
        <f t="shared" si="7"/>
        <v>183660.53320011683</v>
      </c>
      <c r="E50" s="17">
        <f t="shared" si="3"/>
        <v>0</v>
      </c>
      <c r="F50" s="52">
        <f t="shared" si="4"/>
        <v>0</v>
      </c>
      <c r="G50" s="87">
        <f t="shared" si="6"/>
        <v>183660.53320011683</v>
      </c>
      <c r="H50" s="87"/>
      <c r="I50" s="16"/>
      <c r="J50" s="5"/>
      <c r="K50" s="5"/>
    </row>
    <row r="51" spans="1:11" ht="15" customHeight="1">
      <c r="A51" s="17">
        <f t="shared" si="5"/>
        <v>92</v>
      </c>
      <c r="B51" s="18">
        <f t="shared" si="2"/>
        <v>0</v>
      </c>
      <c r="C51" s="19">
        <f t="shared" si="0"/>
        <v>0</v>
      </c>
      <c r="D51" s="20">
        <f t="shared" si="7"/>
        <v>192097.8659621916</v>
      </c>
      <c r="E51" s="17">
        <f t="shared" si="3"/>
        <v>0</v>
      </c>
      <c r="F51" s="52">
        <f t="shared" si="4"/>
        <v>0</v>
      </c>
      <c r="G51" s="87">
        <f t="shared" si="6"/>
        <v>192097.8659621916</v>
      </c>
      <c r="H51" s="87"/>
      <c r="I51" s="16"/>
      <c r="J51" s="5"/>
      <c r="K51" s="5"/>
    </row>
    <row r="52" spans="1:11" ht="15" customHeight="1">
      <c r="A52" s="17">
        <f t="shared" si="5"/>
        <v>93</v>
      </c>
      <c r="B52" s="18">
        <f t="shared" si="2"/>
        <v>0</v>
      </c>
      <c r="C52" s="19">
        <f t="shared" si="0"/>
        <v>0</v>
      </c>
      <c r="D52" s="20">
        <f t="shared" si="7"/>
        <v>200922.80831516531</v>
      </c>
      <c r="E52" s="17">
        <f t="shared" si="3"/>
        <v>0</v>
      </c>
      <c r="F52" s="52">
        <f t="shared" si="4"/>
        <v>0</v>
      </c>
      <c r="G52" s="87">
        <f t="shared" si="6"/>
        <v>200922.80831516531</v>
      </c>
      <c r="H52" s="87"/>
      <c r="I52" s="16"/>
      <c r="J52" s="5"/>
      <c r="K52" s="5"/>
    </row>
    <row r="53" spans="1:11" ht="15" customHeight="1">
      <c r="A53" s="17">
        <f t="shared" si="5"/>
        <v>94</v>
      </c>
      <c r="B53" s="18">
        <f t="shared" si="2"/>
        <v>0</v>
      </c>
      <c r="C53" s="19">
        <f t="shared" si="0"/>
        <v>0</v>
      </c>
      <c r="D53" s="20">
        <f t="shared" si="7"/>
        <v>210153.16697582792</v>
      </c>
      <c r="E53" s="17">
        <f t="shared" si="3"/>
        <v>0</v>
      </c>
      <c r="F53" s="52">
        <f t="shared" si="4"/>
        <v>0</v>
      </c>
      <c r="G53" s="87">
        <f t="shared" si="6"/>
        <v>210153.16697582792</v>
      </c>
      <c r="H53" s="87"/>
      <c r="I53" s="16"/>
      <c r="J53" s="5"/>
      <c r="K53" s="5"/>
    </row>
    <row r="54" spans="1:11" ht="15" customHeight="1">
      <c r="A54" s="17">
        <f t="shared" si="5"/>
        <v>95</v>
      </c>
      <c r="B54" s="18">
        <f t="shared" si="2"/>
        <v>0</v>
      </c>
      <c r="C54" s="19">
        <f t="shared" si="0"/>
        <v>0</v>
      </c>
      <c r="D54" s="20">
        <f t="shared" si="7"/>
        <v>219807.56669842327</v>
      </c>
      <c r="E54" s="17">
        <f t="shared" si="3"/>
        <v>0</v>
      </c>
      <c r="F54" s="52">
        <f t="shared" si="4"/>
        <v>0</v>
      </c>
      <c r="G54" s="87">
        <f t="shared" si="6"/>
        <v>219807.56669842327</v>
      </c>
      <c r="H54" s="87"/>
      <c r="I54" s="16"/>
      <c r="J54" s="5"/>
      <c r="K54" s="5"/>
    </row>
    <row r="55" spans="1:11" ht="15" customHeight="1">
      <c r="A55" s="17">
        <f t="shared" si="5"/>
        <v>96</v>
      </c>
      <c r="B55" s="18">
        <f t="shared" si="2"/>
        <v>0</v>
      </c>
      <c r="C55" s="19">
        <f t="shared" si="0"/>
        <v>0</v>
      </c>
      <c r="D55" s="20">
        <f t="shared" si="7"/>
        <v>229905.48785514655</v>
      </c>
      <c r="E55" s="17">
        <f t="shared" si="3"/>
        <v>0</v>
      </c>
      <c r="F55" s="52">
        <f t="shared" si="4"/>
        <v>0</v>
      </c>
      <c r="G55" s="87">
        <f t="shared" si="6"/>
        <v>229905.48785514655</v>
      </c>
      <c r="H55" s="87"/>
      <c r="I55" s="16"/>
      <c r="J55" s="5"/>
      <c r="K55" s="5"/>
    </row>
    <row r="56" spans="1:11" ht="15" customHeight="1">
      <c r="A56" s="17">
        <f t="shared" si="5"/>
        <v>97</v>
      </c>
      <c r="B56" s="18">
        <f t="shared" si="2"/>
        <v>0</v>
      </c>
      <c r="C56" s="19">
        <f t="shared" si="0"/>
        <v>0</v>
      </c>
      <c r="D56" s="20">
        <f t="shared" si="7"/>
        <v>240467.30574308339</v>
      </c>
      <c r="E56" s="17">
        <f t="shared" si="3"/>
        <v>0</v>
      </c>
      <c r="F56" s="52">
        <f t="shared" si="4"/>
        <v>0</v>
      </c>
      <c r="G56" s="87">
        <f t="shared" si="6"/>
        <v>240467.30574308339</v>
      </c>
      <c r="H56" s="87"/>
      <c r="I56" s="16"/>
      <c r="J56" s="5"/>
      <c r="K56" s="5"/>
    </row>
    <row r="57" spans="1:11" ht="15" customHeight="1">
      <c r="A57" s="17">
        <f t="shared" si="5"/>
        <v>98</v>
      </c>
      <c r="B57" s="18">
        <f t="shared" si="2"/>
        <v>0</v>
      </c>
      <c r="C57" s="19">
        <f t="shared" si="0"/>
        <v>0</v>
      </c>
      <c r="D57" s="20">
        <f t="shared" si="7"/>
        <v>251514.33169690261</v>
      </c>
      <c r="E57" s="17">
        <f t="shared" si="3"/>
        <v>0</v>
      </c>
      <c r="F57" s="52">
        <f t="shared" si="4"/>
        <v>0</v>
      </c>
      <c r="G57" s="87">
        <f t="shared" si="6"/>
        <v>251514.33169690261</v>
      </c>
      <c r="H57" s="87"/>
      <c r="I57" s="16"/>
      <c r="J57" s="5"/>
      <c r="K57" s="5"/>
    </row>
    <row r="58" spans="1:11" ht="15" customHeight="1">
      <c r="A58" s="17">
        <f t="shared" si="5"/>
        <v>99</v>
      </c>
      <c r="B58" s="18">
        <f t="shared" si="2"/>
        <v>0</v>
      </c>
      <c r="C58" s="19">
        <f t="shared" si="0"/>
        <v>0</v>
      </c>
      <c r="D58" s="20">
        <f t="shared" si="7"/>
        <v>263068.8560902591</v>
      </c>
      <c r="E58" s="17">
        <f t="shared" si="3"/>
        <v>0</v>
      </c>
      <c r="F58" s="52">
        <f t="shared" si="4"/>
        <v>0</v>
      </c>
      <c r="G58" s="87">
        <f t="shared" si="6"/>
        <v>263068.8560902591</v>
      </c>
      <c r="H58" s="87"/>
      <c r="I58" s="16"/>
      <c r="J58" s="5"/>
      <c r="K58" s="5"/>
    </row>
    <row r="59" spans="1:11" ht="15" customHeight="1">
      <c r="A59" s="17">
        <f t="shared" si="5"/>
        <v>100</v>
      </c>
      <c r="B59" s="18">
        <f t="shared" si="2"/>
        <v>0</v>
      </c>
      <c r="C59" s="19">
        <f t="shared" si="0"/>
        <v>0</v>
      </c>
      <c r="D59" s="20">
        <f t="shared" si="7"/>
        <v>275154.19331267365</v>
      </c>
      <c r="E59" s="17">
        <f t="shared" si="3"/>
        <v>0</v>
      </c>
      <c r="F59" s="52">
        <f t="shared" si="4"/>
        <v>0</v>
      </c>
      <c r="G59" s="87">
        <f t="shared" si="6"/>
        <v>275154.19331267365</v>
      </c>
      <c r="H59" s="87"/>
      <c r="I59" s="16"/>
      <c r="J59" s="5"/>
      <c r="K59" s="5"/>
    </row>
    <row r="60" spans="1:11" ht="15" customHeight="1">
      <c r="A60" s="17">
        <f t="shared" si="5"/>
        <v>101</v>
      </c>
      <c r="B60" s="18">
        <f t="shared" si="2"/>
        <v>0</v>
      </c>
      <c r="C60" s="19">
        <f t="shared" si="0"/>
        <v>0</v>
      </c>
      <c r="D60" s="20">
        <f t="shared" si="7"/>
        <v>287794.72881264245</v>
      </c>
      <c r="E60" s="17">
        <f t="shared" si="3"/>
        <v>0</v>
      </c>
      <c r="F60" s="52">
        <f t="shared" si="4"/>
        <v>0</v>
      </c>
      <c r="G60" s="87">
        <f t="shared" si="6"/>
        <v>287794.72881264245</v>
      </c>
      <c r="H60" s="87"/>
      <c r="I60" s="16"/>
      <c r="J60" s="5"/>
      <c r="K60" s="5"/>
    </row>
    <row r="61" spans="1:11" ht="15" customHeight="1">
      <c r="A61" s="17">
        <f t="shared" si="5"/>
        <v>102</v>
      </c>
      <c r="B61" s="18">
        <f t="shared" si="2"/>
        <v>0</v>
      </c>
      <c r="C61" s="19">
        <f t="shared" si="0"/>
        <v>0</v>
      </c>
      <c r="D61" s="20">
        <f t="shared" si="7"/>
        <v>301015.96830189915</v>
      </c>
      <c r="E61" s="17">
        <f t="shared" si="3"/>
        <v>0</v>
      </c>
      <c r="F61" s="52">
        <f t="shared" si="4"/>
        <v>0</v>
      </c>
      <c r="G61" s="87">
        <f t="shared" si="6"/>
        <v>301015.96830189915</v>
      </c>
      <c r="H61" s="87"/>
      <c r="I61" s="16"/>
      <c r="J61" s="5"/>
      <c r="K61" s="5"/>
    </row>
    <row r="62" spans="1:11" ht="15" customHeight="1">
      <c r="A62" s="17">
        <f t="shared" si="5"/>
        <v>103</v>
      </c>
      <c r="B62" s="18">
        <f t="shared" si="2"/>
        <v>0</v>
      </c>
      <c r="C62" s="19">
        <f t="shared" si="0"/>
        <v>0</v>
      </c>
      <c r="D62" s="20">
        <f t="shared" si="7"/>
        <v>314844.58922011207</v>
      </c>
      <c r="E62" s="17">
        <f t="shared" si="3"/>
        <v>0</v>
      </c>
      <c r="F62" s="52">
        <f t="shared" si="4"/>
        <v>0</v>
      </c>
      <c r="G62" s="87">
        <f t="shared" si="6"/>
        <v>314844.58922011207</v>
      </c>
      <c r="H62" s="87"/>
      <c r="I62" s="16"/>
      <c r="J62" s="5"/>
      <c r="K62" s="5"/>
    </row>
    <row r="63" spans="1:11" ht="15" customHeight="1">
      <c r="A63" s="17">
        <f t="shared" si="5"/>
        <v>104</v>
      </c>
      <c r="B63" s="18">
        <f t="shared" si="2"/>
        <v>0</v>
      </c>
      <c r="C63" s="19">
        <f t="shared" si="0"/>
        <v>0</v>
      </c>
      <c r="D63" s="20">
        <f t="shared" si="7"/>
        <v>329308.49456386029</v>
      </c>
      <c r="E63" s="17">
        <f t="shared" si="3"/>
        <v>0</v>
      </c>
      <c r="F63" s="52">
        <f t="shared" si="4"/>
        <v>0</v>
      </c>
      <c r="G63" s="87">
        <f t="shared" si="6"/>
        <v>329308.49456386029</v>
      </c>
      <c r="H63" s="87"/>
      <c r="I63" s="16"/>
      <c r="J63" s="5"/>
      <c r="K63" s="5"/>
    </row>
    <row r="64" spans="1:11" ht="15" customHeight="1">
      <c r="A64" s="17">
        <f t="shared" si="5"/>
        <v>105</v>
      </c>
      <c r="B64" s="18">
        <f t="shared" si="2"/>
        <v>0</v>
      </c>
      <c r="C64" s="19">
        <f t="shared" si="0"/>
        <v>0</v>
      </c>
      <c r="D64" s="20">
        <f t="shared" si="7"/>
        <v>344436.869188504</v>
      </c>
      <c r="E64" s="17">
        <f t="shared" si="3"/>
        <v>0</v>
      </c>
      <c r="F64" s="52">
        <f t="shared" si="4"/>
        <v>0</v>
      </c>
      <c r="G64" s="87">
        <f t="shared" si="6"/>
        <v>344436.869188504</v>
      </c>
      <c r="H64" s="87"/>
      <c r="I64" s="16"/>
      <c r="J64" s="5"/>
      <c r="K64" s="5"/>
    </row>
    <row r="65" spans="1:11" ht="15" customHeight="1">
      <c r="A65" s="17">
        <f t="shared" si="5"/>
        <v>106</v>
      </c>
      <c r="B65" s="18">
        <f t="shared" si="2"/>
        <v>0</v>
      </c>
      <c r="C65" s="19">
        <f t="shared" si="0"/>
        <v>0</v>
      </c>
      <c r="D65" s="20">
        <f t="shared" si="7"/>
        <v>360260.23869655229</v>
      </c>
      <c r="E65" s="17">
        <f t="shared" si="3"/>
        <v>0</v>
      </c>
      <c r="F65" s="52">
        <f t="shared" si="4"/>
        <v>0</v>
      </c>
      <c r="G65" s="87">
        <f t="shared" si="6"/>
        <v>360260.23869655229</v>
      </c>
      <c r="H65" s="87"/>
      <c r="I65" s="16"/>
      <c r="J65" s="5"/>
      <c r="K65" s="5"/>
    </row>
    <row r="66" spans="1:11" ht="15" customHeight="1">
      <c r="A66" s="17">
        <f t="shared" si="5"/>
        <v>107</v>
      </c>
      <c r="B66" s="18">
        <f t="shared" si="2"/>
        <v>0</v>
      </c>
      <c r="C66" s="19">
        <f t="shared" si="0"/>
        <v>0</v>
      </c>
      <c r="D66" s="20">
        <f t="shared" si="7"/>
        <v>376810.53103135293</v>
      </c>
      <c r="E66" s="17">
        <f t="shared" si="3"/>
        <v>0</v>
      </c>
      <c r="F66" s="52">
        <f t="shared" si="4"/>
        <v>0</v>
      </c>
      <c r="G66" s="87">
        <f t="shared" si="6"/>
        <v>376810.53103135293</v>
      </c>
      <c r="H66" s="87"/>
      <c r="I66" s="16"/>
      <c r="J66" s="5"/>
      <c r="K66" s="5"/>
    </row>
    <row r="67" spans="1:11" ht="15" customHeight="1">
      <c r="A67" s="17">
        <f t="shared" si="5"/>
        <v>108</v>
      </c>
      <c r="B67" s="18">
        <f t="shared" si="2"/>
        <v>0</v>
      </c>
      <c r="C67" s="19">
        <f t="shared" si="0"/>
        <v>0</v>
      </c>
      <c r="D67" s="20">
        <f t="shared" si="7"/>
        <v>394121.14090038493</v>
      </c>
      <c r="E67" s="17">
        <f t="shared" si="3"/>
        <v>0</v>
      </c>
      <c r="F67" s="52">
        <f t="shared" si="4"/>
        <v>0</v>
      </c>
      <c r="G67" s="87">
        <f t="shared" si="6"/>
        <v>394121.14090038493</v>
      </c>
      <c r="H67" s="87"/>
      <c r="I67" s="16"/>
      <c r="J67" s="5"/>
      <c r="K67" s="5"/>
    </row>
    <row r="68" spans="1:11" ht="15" customHeight="1">
      <c r="A68" s="17">
        <f t="shared" si="5"/>
        <v>109</v>
      </c>
      <c r="B68" s="18">
        <f t="shared" si="2"/>
        <v>0</v>
      </c>
      <c r="C68" s="19">
        <f t="shared" si="0"/>
        <v>0</v>
      </c>
      <c r="D68" s="20">
        <f t="shared" si="7"/>
        <v>412226.99715814617</v>
      </c>
      <c r="E68" s="17">
        <f t="shared" si="3"/>
        <v>0</v>
      </c>
      <c r="F68" s="52">
        <f t="shared" si="4"/>
        <v>0</v>
      </c>
      <c r="G68" s="87">
        <f t="shared" si="6"/>
        <v>412226.99715814617</v>
      </c>
      <c r="H68" s="87"/>
      <c r="I68" s="16"/>
      <c r="J68" s="5"/>
      <c r="K68" s="5"/>
    </row>
    <row r="69" spans="1:11" ht="15" customHeight="1">
      <c r="A69" s="17">
        <f t="shared" si="5"/>
        <v>110</v>
      </c>
      <c r="B69" s="18">
        <f t="shared" si="2"/>
        <v>0</v>
      </c>
      <c r="C69" s="19">
        <f t="shared" ref="C69:C78" si="8">$C$2*B69</f>
        <v>0</v>
      </c>
      <c r="D69" s="20">
        <f t="shared" ref="D69:D78" si="9">(C69+D68)*(1+$I$2/12)^12</f>
        <v>431164.633284599</v>
      </c>
      <c r="E69" s="17">
        <f t="shared" si="3"/>
        <v>0</v>
      </c>
      <c r="F69" s="52">
        <f t="shared" si="4"/>
        <v>0</v>
      </c>
      <c r="G69" s="87">
        <f t="shared" si="6"/>
        <v>431164.633284599</v>
      </c>
      <c r="H69" s="87"/>
      <c r="I69" s="16"/>
      <c r="J69" s="5"/>
      <c r="K69" s="5"/>
    </row>
    <row r="70" spans="1:11" ht="15" customHeight="1">
      <c r="A70" s="17">
        <f t="shared" si="5"/>
        <v>111</v>
      </c>
      <c r="B70" s="18">
        <f t="shared" ref="B70:B78" si="10">IF(A70&gt;75,0,1)</f>
        <v>0</v>
      </c>
      <c r="C70" s="19">
        <f t="shared" si="8"/>
        <v>0</v>
      </c>
      <c r="D70" s="20">
        <f t="shared" si="9"/>
        <v>450972.26110138342</v>
      </c>
      <c r="E70" s="17">
        <f t="shared" ref="E70:E78" si="11">(C70+E69)*B70</f>
        <v>0</v>
      </c>
      <c r="F70" s="52">
        <f t="shared" ref="F70:F78" si="12">((F69+C70)*(1+3.5%))*B70</f>
        <v>0</v>
      </c>
      <c r="G70" s="87">
        <f t="shared" si="6"/>
        <v>450972.26110138342</v>
      </c>
      <c r="H70" s="87"/>
      <c r="I70" s="16"/>
      <c r="J70" s="5"/>
      <c r="K70" s="5"/>
    </row>
    <row r="71" spans="1:11" ht="15" customHeight="1">
      <c r="A71" s="17">
        <f t="shared" ref="A71:A78" si="13">A70+1</f>
        <v>112</v>
      </c>
      <c r="B71" s="18">
        <f t="shared" si="10"/>
        <v>0</v>
      </c>
      <c r="C71" s="19">
        <f t="shared" si="8"/>
        <v>0</v>
      </c>
      <c r="D71" s="20">
        <f t="shared" si="9"/>
        <v>471689.84787454008</v>
      </c>
      <c r="E71" s="17">
        <f t="shared" si="11"/>
        <v>0</v>
      </c>
      <c r="F71" s="52">
        <f t="shared" si="12"/>
        <v>0</v>
      </c>
      <c r="G71" s="87">
        <f t="shared" ref="G71:G78" si="14">D71-F71</f>
        <v>471689.84787454008</v>
      </c>
      <c r="H71" s="87"/>
      <c r="I71" s="16"/>
      <c r="J71" s="5"/>
      <c r="K71" s="5"/>
    </row>
    <row r="72" spans="1:11" ht="15" customHeight="1">
      <c r="A72" s="17">
        <f t="shared" si="13"/>
        <v>113</v>
      </c>
      <c r="B72" s="18">
        <f t="shared" si="10"/>
        <v>0</v>
      </c>
      <c r="C72" s="19">
        <f t="shared" si="8"/>
        <v>0</v>
      </c>
      <c r="D72" s="20">
        <f t="shared" si="9"/>
        <v>493359.19695931877</v>
      </c>
      <c r="E72" s="17">
        <f t="shared" si="11"/>
        <v>0</v>
      </c>
      <c r="F72" s="52">
        <f t="shared" si="12"/>
        <v>0</v>
      </c>
      <c r="G72" s="87">
        <f t="shared" si="14"/>
        <v>493359.19695931877</v>
      </c>
      <c r="H72" s="87"/>
      <c r="I72" s="16"/>
      <c r="J72" s="5"/>
      <c r="K72" s="5"/>
    </row>
    <row r="73" spans="1:11" ht="15" customHeight="1">
      <c r="A73" s="17">
        <f t="shared" si="13"/>
        <v>114</v>
      </c>
      <c r="B73" s="18">
        <f t="shared" si="10"/>
        <v>0</v>
      </c>
      <c r="C73" s="19">
        <f t="shared" si="8"/>
        <v>0</v>
      </c>
      <c r="D73" s="20">
        <f t="shared" si="9"/>
        <v>516024.03214979562</v>
      </c>
      <c r="E73" s="17">
        <f t="shared" si="11"/>
        <v>0</v>
      </c>
      <c r="F73" s="52">
        <f t="shared" si="12"/>
        <v>0</v>
      </c>
      <c r="G73" s="87">
        <f t="shared" si="14"/>
        <v>516024.03214979562</v>
      </c>
      <c r="H73" s="87"/>
      <c r="I73" s="16"/>
      <c r="J73" s="5"/>
      <c r="K73" s="5"/>
    </row>
    <row r="74" spans="1:11" ht="15" customHeight="1">
      <c r="A74" s="17">
        <f t="shared" si="13"/>
        <v>115</v>
      </c>
      <c r="B74" s="18">
        <f t="shared" si="10"/>
        <v>0</v>
      </c>
      <c r="C74" s="19">
        <f t="shared" si="8"/>
        <v>0</v>
      </c>
      <c r="D74" s="20">
        <f t="shared" si="9"/>
        <v>539730.08590349683</v>
      </c>
      <c r="E74" s="17">
        <f t="shared" si="11"/>
        <v>0</v>
      </c>
      <c r="F74" s="52">
        <f t="shared" si="12"/>
        <v>0</v>
      </c>
      <c r="G74" s="87">
        <f t="shared" si="14"/>
        <v>539730.08590349683</v>
      </c>
      <c r="H74" s="87"/>
      <c r="I74" s="16"/>
      <c r="J74" s="5"/>
      <c r="K74" s="5"/>
    </row>
    <row r="75" spans="1:11" ht="15" customHeight="1">
      <c r="A75" s="17">
        <f t="shared" si="13"/>
        <v>116</v>
      </c>
      <c r="B75" s="18">
        <f t="shared" si="10"/>
        <v>0</v>
      </c>
      <c r="C75" s="19">
        <f t="shared" si="8"/>
        <v>0</v>
      </c>
      <c r="D75" s="20">
        <f t="shared" si="9"/>
        <v>564525.19161904592</v>
      </c>
      <c r="E75" s="17">
        <f t="shared" si="11"/>
        <v>0</v>
      </c>
      <c r="F75" s="52">
        <f t="shared" si="12"/>
        <v>0</v>
      </c>
      <c r="G75" s="87">
        <f t="shared" si="14"/>
        <v>564525.19161904592</v>
      </c>
      <c r="H75" s="87"/>
      <c r="I75" s="16"/>
      <c r="J75" s="5"/>
      <c r="K75" s="5"/>
    </row>
    <row r="76" spans="1:11" ht="15" customHeight="1">
      <c r="A76" s="17">
        <f t="shared" si="13"/>
        <v>117</v>
      </c>
      <c r="B76" s="18">
        <f t="shared" si="10"/>
        <v>0</v>
      </c>
      <c r="C76" s="19">
        <f t="shared" si="8"/>
        <v>0</v>
      </c>
      <c r="D76" s="20">
        <f t="shared" si="9"/>
        <v>590459.38015303016</v>
      </c>
      <c r="E76" s="17">
        <f t="shared" si="11"/>
        <v>0</v>
      </c>
      <c r="F76" s="52">
        <f t="shared" si="12"/>
        <v>0</v>
      </c>
      <c r="G76" s="87">
        <f t="shared" si="14"/>
        <v>590459.38015303016</v>
      </c>
      <c r="H76" s="87"/>
      <c r="I76" s="16"/>
      <c r="J76" s="5"/>
      <c r="K76" s="5"/>
    </row>
    <row r="77" spans="1:11" ht="15" customHeight="1">
      <c r="A77" s="17">
        <f t="shared" si="13"/>
        <v>118</v>
      </c>
      <c r="B77" s="18">
        <f t="shared" si="10"/>
        <v>0</v>
      </c>
      <c r="C77" s="19">
        <f t="shared" si="8"/>
        <v>0</v>
      </c>
      <c r="D77" s="20">
        <f t="shared" si="9"/>
        <v>617584.9807708353</v>
      </c>
      <c r="E77" s="17">
        <f t="shared" si="11"/>
        <v>0</v>
      </c>
      <c r="F77" s="52">
        <f t="shared" si="12"/>
        <v>0</v>
      </c>
      <c r="G77" s="87">
        <f t="shared" si="14"/>
        <v>617584.9807708353</v>
      </c>
      <c r="H77" s="87"/>
      <c r="I77" s="16"/>
      <c r="J77" s="5"/>
      <c r="K77" s="5"/>
    </row>
    <row r="78" spans="1:11" ht="15" customHeight="1">
      <c r="A78" s="17">
        <f t="shared" si="13"/>
        <v>119</v>
      </c>
      <c r="B78" s="18">
        <f t="shared" si="10"/>
        <v>0</v>
      </c>
      <c r="C78" s="19">
        <f t="shared" si="8"/>
        <v>0</v>
      </c>
      <c r="D78" s="20">
        <f t="shared" si="9"/>
        <v>645956.72673514334</v>
      </c>
      <c r="E78" s="17">
        <f t="shared" si="11"/>
        <v>0</v>
      </c>
      <c r="F78" s="52">
        <f t="shared" si="12"/>
        <v>0</v>
      </c>
      <c r="G78" s="87">
        <f t="shared" si="14"/>
        <v>645956.72673514334</v>
      </c>
      <c r="H78" s="87"/>
    </row>
    <row r="79" spans="1:11">
      <c r="A79" s="7"/>
      <c r="B79" s="7"/>
      <c r="C79" s="10"/>
      <c r="D79" s="6"/>
      <c r="E79" s="7"/>
      <c r="F79" s="6"/>
      <c r="G79" s="6"/>
      <c r="H79" s="11"/>
    </row>
    <row r="80" spans="1:11">
      <c r="A80" s="7"/>
      <c r="B80" s="7"/>
      <c r="C80" s="10"/>
      <c r="D80" s="6"/>
      <c r="E80" s="7"/>
      <c r="F80" s="6"/>
      <c r="G80" s="6"/>
      <c r="H80" s="11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H2 F2 C2" name="区域1"/>
  </protectedRanges>
  <mergeCells count="78">
    <mergeCell ref="G6:H6"/>
    <mergeCell ref="A1:H1"/>
    <mergeCell ref="D2:E2"/>
    <mergeCell ref="G3:H3"/>
    <mergeCell ref="G4:H4"/>
    <mergeCell ref="G5:H5"/>
    <mergeCell ref="G18:H18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30:H30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42:H42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54:H54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66:H66"/>
    <mergeCell ref="G55:H55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78:H78"/>
    <mergeCell ref="G67:H67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</mergeCells>
  <phoneticPr fontId="1" type="noConversion"/>
  <dataValidations count="2">
    <dataValidation type="whole" allowBlank="1" showInputMessage="1" showErrorMessage="1" sqref="F2">
      <formula1>0</formula1>
      <formula2>65</formula2>
    </dataValidation>
    <dataValidation type="list" allowBlank="1" showInputMessage="1" showErrorMessage="1" sqref="H2">
      <formula1>$K$4:$K$6</formula1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>
    <tabColor rgb="FF0070C0"/>
  </sheetPr>
  <dimension ref="A1:N84"/>
  <sheetViews>
    <sheetView topLeftCell="A65" workbookViewId="0">
      <selection activeCell="F80" sqref="F80"/>
    </sheetView>
  </sheetViews>
  <sheetFormatPr defaultRowHeight="13.5"/>
  <cols>
    <col min="1" max="1" width="9.25" style="43" customWidth="1"/>
    <col min="2" max="2" width="2.25" style="43" hidden="1" customWidth="1"/>
    <col min="3" max="3" width="13.25" style="9" customWidth="1"/>
    <col min="4" max="4" width="15" style="3" customWidth="1"/>
    <col min="5" max="5" width="14.5" style="43" customWidth="1"/>
    <col min="6" max="6" width="17.5" style="3" customWidth="1"/>
    <col min="7" max="7" width="9.625" style="3" customWidth="1"/>
    <col min="8" max="8" width="13.375" style="2" customWidth="1"/>
    <col min="9" max="9" width="13.875" style="15" hidden="1" customWidth="1"/>
    <col min="10" max="11" width="13.875" style="3" hidden="1" customWidth="1"/>
    <col min="12" max="12" width="9" style="1" hidden="1" customWidth="1"/>
    <col min="13" max="13" width="6.5" style="1" hidden="1" customWidth="1"/>
    <col min="14" max="14" width="9" style="1" hidden="1" customWidth="1"/>
    <col min="15" max="16384" width="9" style="1"/>
  </cols>
  <sheetData>
    <row r="1" spans="1:13" ht="79.5" customHeight="1">
      <c r="A1" s="91"/>
      <c r="B1" s="91"/>
      <c r="C1" s="91"/>
      <c r="D1" s="91"/>
      <c r="E1" s="91"/>
      <c r="F1" s="91"/>
      <c r="G1" s="91"/>
      <c r="H1" s="91"/>
    </row>
    <row r="2" spans="1:13" ht="21.75" customHeight="1">
      <c r="A2" s="21" t="s">
        <v>7</v>
      </c>
      <c r="B2" s="22"/>
      <c r="C2" s="23">
        <v>5000</v>
      </c>
      <c r="D2" s="93" t="s">
        <v>8</v>
      </c>
      <c r="E2" s="93"/>
      <c r="F2" s="23">
        <v>15</v>
      </c>
      <c r="G2" s="24" t="s">
        <v>5</v>
      </c>
      <c r="H2" s="25" t="s">
        <v>20</v>
      </c>
      <c r="I2" s="15">
        <f>IF(H2="低档",4.5%,IF(H2="中档",5%,IF(H2="高档",6%)))</f>
        <v>0.06</v>
      </c>
    </row>
    <row r="3" spans="1:13" ht="21.75" customHeight="1">
      <c r="A3" s="26" t="s">
        <v>6</v>
      </c>
      <c r="B3" s="26"/>
      <c r="C3" s="27" t="s">
        <v>15</v>
      </c>
      <c r="D3" s="45" t="s">
        <v>0</v>
      </c>
      <c r="E3" s="26" t="s">
        <v>1</v>
      </c>
      <c r="F3" s="45" t="s">
        <v>2</v>
      </c>
      <c r="G3" s="94" t="s">
        <v>3</v>
      </c>
      <c r="H3" s="94"/>
      <c r="I3" s="16"/>
      <c r="J3" s="5"/>
      <c r="K3" s="5"/>
    </row>
    <row r="4" spans="1:13" ht="15" customHeight="1">
      <c r="A4" s="17">
        <f>F2</f>
        <v>15</v>
      </c>
      <c r="B4" s="18">
        <f>IF(A4&gt;75,0,1)</f>
        <v>1</v>
      </c>
      <c r="C4" s="19"/>
      <c r="D4" s="44">
        <f>C4*(1+$I$2/12)^12</f>
        <v>0</v>
      </c>
      <c r="E4" s="17"/>
      <c r="F4" s="44">
        <f>+C4*(1+3.5%)</f>
        <v>0</v>
      </c>
      <c r="G4" s="87">
        <f>D4-F4</f>
        <v>0</v>
      </c>
      <c r="H4" s="87"/>
      <c r="I4" s="16"/>
      <c r="J4" s="5"/>
      <c r="K4" s="14" t="s">
        <v>16</v>
      </c>
      <c r="L4" s="1" t="s">
        <v>4</v>
      </c>
      <c r="M4" s="2">
        <v>4.4999999999999998E-2</v>
      </c>
    </row>
    <row r="5" spans="1:13" ht="15" customHeight="1">
      <c r="A5" s="17">
        <f>A4+1</f>
        <v>16</v>
      </c>
      <c r="B5" s="18">
        <f>IF(A5&gt;75,0,1)</f>
        <v>1</v>
      </c>
      <c r="C5" s="19"/>
      <c r="D5" s="44">
        <f t="shared" ref="D5:D68" si="0">(C5+D4)*(1+$I$2/12)^12</f>
        <v>0</v>
      </c>
      <c r="E5" s="17"/>
      <c r="F5" s="44">
        <f t="shared" ref="F5:F68" si="1">(F4+C5)*(1+3.5%)</f>
        <v>0</v>
      </c>
      <c r="G5" s="87">
        <f>D5-F5</f>
        <v>0</v>
      </c>
      <c r="H5" s="87"/>
      <c r="I5" s="16"/>
      <c r="J5" s="5"/>
      <c r="K5" s="14" t="s">
        <v>17</v>
      </c>
      <c r="L5" s="1" t="s">
        <v>4</v>
      </c>
      <c r="M5" s="2">
        <v>0.05</v>
      </c>
    </row>
    <row r="6" spans="1:13" ht="15" customHeight="1">
      <c r="A6" s="17">
        <f>A5+1</f>
        <v>17</v>
      </c>
      <c r="B6" s="18">
        <f t="shared" ref="B6:B69" si="2">IF(A6&gt;75,0,1)</f>
        <v>1</v>
      </c>
      <c r="C6" s="19"/>
      <c r="D6" s="44">
        <f t="shared" si="0"/>
        <v>0</v>
      </c>
      <c r="E6" s="17"/>
      <c r="F6" s="44">
        <f>(F5+C6)*(1+3.5%)</f>
        <v>0</v>
      </c>
      <c r="G6" s="87">
        <f>D6-F6</f>
        <v>0</v>
      </c>
      <c r="H6" s="87"/>
      <c r="I6" s="16"/>
      <c r="J6" s="5"/>
      <c r="K6" s="14" t="s">
        <v>18</v>
      </c>
      <c r="L6" s="1" t="s">
        <v>4</v>
      </c>
      <c r="M6" s="2">
        <v>0.06</v>
      </c>
    </row>
    <row r="7" spans="1:13" ht="15" customHeight="1">
      <c r="A7" s="17">
        <f t="shared" ref="A7:A70" si="3">A6+1</f>
        <v>18</v>
      </c>
      <c r="B7" s="18">
        <f t="shared" si="2"/>
        <v>1</v>
      </c>
      <c r="C7" s="19">
        <f t="shared" ref="C7:C67" si="4">$C$2*B7</f>
        <v>5000</v>
      </c>
      <c r="D7" s="44">
        <f t="shared" si="0"/>
        <v>5308.3890593224878</v>
      </c>
      <c r="E7" s="17">
        <f>C2</f>
        <v>5000</v>
      </c>
      <c r="F7" s="44">
        <f t="shared" si="1"/>
        <v>5175</v>
      </c>
      <c r="G7" s="87">
        <f t="shared" ref="G7:G70" si="5">D7-F7</f>
        <v>133.38905932248781</v>
      </c>
      <c r="H7" s="87"/>
      <c r="I7" s="16"/>
      <c r="J7" s="5"/>
      <c r="K7" s="5"/>
      <c r="L7" s="1" t="s">
        <v>4</v>
      </c>
      <c r="M7" s="2">
        <v>0.09</v>
      </c>
    </row>
    <row r="8" spans="1:13" ht="15" customHeight="1">
      <c r="A8" s="17">
        <f t="shared" si="3"/>
        <v>19</v>
      </c>
      <c r="B8" s="18">
        <f t="shared" si="2"/>
        <v>1</v>
      </c>
      <c r="C8" s="19"/>
      <c r="D8" s="44">
        <f t="shared" si="0"/>
        <v>5635.798881026938</v>
      </c>
      <c r="E8" s="17"/>
      <c r="F8" s="44">
        <f t="shared" si="1"/>
        <v>5356.125</v>
      </c>
      <c r="G8" s="87">
        <f t="shared" si="5"/>
        <v>279.67388102693803</v>
      </c>
      <c r="H8" s="87"/>
      <c r="I8" s="16"/>
      <c r="J8" s="5"/>
      <c r="K8" s="5"/>
    </row>
    <row r="9" spans="1:13" ht="15" customHeight="1">
      <c r="A9" s="17">
        <f t="shared" si="3"/>
        <v>20</v>
      </c>
      <c r="B9" s="18">
        <f t="shared" si="2"/>
        <v>1</v>
      </c>
      <c r="C9" s="19"/>
      <c r="D9" s="44">
        <f t="shared" si="0"/>
        <v>5983.4026241170641</v>
      </c>
      <c r="E9" s="17"/>
      <c r="F9" s="44">
        <f t="shared" si="1"/>
        <v>5543.5893749999996</v>
      </c>
      <c r="G9" s="87">
        <f t="shared" si="5"/>
        <v>439.81324911706452</v>
      </c>
      <c r="H9" s="87"/>
      <c r="I9" s="16"/>
      <c r="J9" s="5"/>
      <c r="K9" s="5"/>
    </row>
    <row r="10" spans="1:13" ht="15" customHeight="1">
      <c r="A10" s="17">
        <f t="shared" si="3"/>
        <v>21</v>
      </c>
      <c r="B10" s="18">
        <f t="shared" si="2"/>
        <v>1</v>
      </c>
      <c r="C10" s="19">
        <f t="shared" si="4"/>
        <v>5000</v>
      </c>
      <c r="D10" s="44">
        <f t="shared" si="0"/>
        <v>11660.834864799386</v>
      </c>
      <c r="E10" s="17">
        <f>E7+C10</f>
        <v>10000</v>
      </c>
      <c r="F10" s="44">
        <f t="shared" si="1"/>
        <v>10912.615003124998</v>
      </c>
      <c r="G10" s="87">
        <f t="shared" si="5"/>
        <v>748.21986167438808</v>
      </c>
      <c r="H10" s="87"/>
      <c r="I10" s="16"/>
      <c r="J10" s="5"/>
      <c r="K10" s="5"/>
    </row>
    <row r="11" spans="1:13" ht="15" customHeight="1">
      <c r="A11" s="17">
        <f t="shared" si="3"/>
        <v>22</v>
      </c>
      <c r="B11" s="18">
        <f t="shared" si="2"/>
        <v>1</v>
      </c>
      <c r="C11" s="19"/>
      <c r="D11" s="44">
        <f t="shared" si="0"/>
        <v>12380.049643773456</v>
      </c>
      <c r="E11" s="17"/>
      <c r="F11" s="44">
        <f t="shared" si="1"/>
        <v>11294.556528234372</v>
      </c>
      <c r="G11" s="87">
        <f t="shared" si="5"/>
        <v>1085.4931155390841</v>
      </c>
      <c r="H11" s="87"/>
      <c r="I11" s="16"/>
      <c r="J11" s="5"/>
      <c r="K11" s="5"/>
    </row>
    <row r="12" spans="1:13" ht="15" customHeight="1">
      <c r="A12" s="17">
        <f t="shared" si="3"/>
        <v>23</v>
      </c>
      <c r="B12" s="18">
        <f t="shared" si="2"/>
        <v>1</v>
      </c>
      <c r="C12" s="19"/>
      <c r="D12" s="44">
        <f t="shared" si="0"/>
        <v>13143.624016575257</v>
      </c>
      <c r="E12" s="17"/>
      <c r="F12" s="44">
        <f t="shared" si="1"/>
        <v>11689.866006722574</v>
      </c>
      <c r="G12" s="87">
        <f t="shared" si="5"/>
        <v>1453.7580098526832</v>
      </c>
      <c r="H12" s="87"/>
      <c r="I12" s="16"/>
      <c r="J12" s="5"/>
      <c r="K12" s="5"/>
    </row>
    <row r="13" spans="1:13" ht="15" customHeight="1">
      <c r="A13" s="17">
        <f t="shared" si="3"/>
        <v>24</v>
      </c>
      <c r="B13" s="18">
        <f t="shared" si="2"/>
        <v>1</v>
      </c>
      <c r="C13" s="19">
        <f t="shared" si="4"/>
        <v>5000</v>
      </c>
      <c r="D13" s="44">
        <f t="shared" si="0"/>
        <v>19262.683045209767</v>
      </c>
      <c r="E13" s="17">
        <f>E10+C13</f>
        <v>15000</v>
      </c>
      <c r="F13" s="44">
        <f t="shared" si="1"/>
        <v>17274.011316957862</v>
      </c>
      <c r="G13" s="87">
        <f t="shared" si="5"/>
        <v>1988.6717282519057</v>
      </c>
      <c r="H13" s="87"/>
      <c r="I13" s="16"/>
      <c r="J13" s="5"/>
      <c r="K13" s="5"/>
    </row>
    <row r="14" spans="1:13" ht="15" customHeight="1">
      <c r="A14" s="17">
        <f t="shared" si="3"/>
        <v>25</v>
      </c>
      <c r="B14" s="18">
        <f t="shared" si="2"/>
        <v>1</v>
      </c>
      <c r="C14" s="19"/>
      <c r="D14" s="44">
        <f t="shared" si="0"/>
        <v>20450.763186077664</v>
      </c>
      <c r="E14" s="17"/>
      <c r="F14" s="44">
        <f t="shared" si="1"/>
        <v>17878.601713051386</v>
      </c>
      <c r="G14" s="87">
        <f t="shared" si="5"/>
        <v>2572.1614730262772</v>
      </c>
      <c r="H14" s="87"/>
      <c r="I14" s="16"/>
      <c r="J14" s="5"/>
      <c r="K14" s="5"/>
    </row>
    <row r="15" spans="1:13" ht="15" customHeight="1">
      <c r="A15" s="17">
        <f t="shared" si="3"/>
        <v>26</v>
      </c>
      <c r="B15" s="18">
        <f t="shared" si="2"/>
        <v>1</v>
      </c>
      <c r="C15" s="19"/>
      <c r="D15" s="44">
        <f t="shared" si="0"/>
        <v>21712.121510353954</v>
      </c>
      <c r="E15" s="17"/>
      <c r="F15" s="44">
        <f t="shared" si="1"/>
        <v>18504.352773008184</v>
      </c>
      <c r="G15" s="87">
        <f t="shared" si="5"/>
        <v>3207.7687373457702</v>
      </c>
      <c r="H15" s="87"/>
      <c r="I15" s="16"/>
      <c r="J15" s="5"/>
      <c r="K15" s="5"/>
    </row>
    <row r="16" spans="1:13" ht="15" customHeight="1">
      <c r="A16" s="17">
        <f t="shared" si="3"/>
        <v>27</v>
      </c>
      <c r="B16" s="18">
        <f t="shared" si="2"/>
        <v>1</v>
      </c>
      <c r="C16" s="19">
        <f t="shared" si="4"/>
        <v>5000</v>
      </c>
      <c r="D16" s="44">
        <f t="shared" si="0"/>
        <v>28359.666715371164</v>
      </c>
      <c r="E16" s="17">
        <f t="shared" ref="E16" si="6">E13+C16</f>
        <v>20000</v>
      </c>
      <c r="F16" s="44">
        <f t="shared" si="1"/>
        <v>24327.00512006347</v>
      </c>
      <c r="G16" s="87">
        <f t="shared" si="5"/>
        <v>4032.6615953076944</v>
      </c>
      <c r="H16" s="87"/>
      <c r="I16" s="16"/>
      <c r="J16" s="5"/>
      <c r="K16" s="5"/>
    </row>
    <row r="17" spans="1:11" ht="15" customHeight="1">
      <c r="A17" s="17">
        <f t="shared" si="3"/>
        <v>28</v>
      </c>
      <c r="B17" s="18">
        <f t="shared" si="2"/>
        <v>1</v>
      </c>
      <c r="C17" s="19"/>
      <c r="D17" s="44">
        <f t="shared" si="0"/>
        <v>30108.828903581682</v>
      </c>
      <c r="E17" s="17"/>
      <c r="F17" s="44">
        <f t="shared" si="1"/>
        <v>25178.450299265689</v>
      </c>
      <c r="G17" s="87">
        <f t="shared" si="5"/>
        <v>4930.3786043159926</v>
      </c>
      <c r="H17" s="87"/>
      <c r="I17" s="16"/>
      <c r="J17" s="5"/>
      <c r="K17" s="5"/>
    </row>
    <row r="18" spans="1:11" ht="15" customHeight="1">
      <c r="A18" s="17">
        <f t="shared" si="3"/>
        <v>29</v>
      </c>
      <c r="B18" s="18">
        <f t="shared" si="2"/>
        <v>1</v>
      </c>
      <c r="C18" s="19"/>
      <c r="D18" s="44">
        <f t="shared" si="0"/>
        <v>31965.875588157141</v>
      </c>
      <c r="E18" s="17"/>
      <c r="F18" s="44">
        <f t="shared" si="1"/>
        <v>26059.696059739985</v>
      </c>
      <c r="G18" s="87">
        <f t="shared" si="5"/>
        <v>5906.1795284171567</v>
      </c>
      <c r="H18" s="87"/>
      <c r="I18" s="16"/>
      <c r="J18" s="5"/>
      <c r="K18" s="5"/>
    </row>
    <row r="19" spans="1:11" ht="15" customHeight="1">
      <c r="A19" s="17">
        <f t="shared" si="3"/>
        <v>30</v>
      </c>
      <c r="B19" s="18">
        <f t="shared" si="2"/>
        <v>1</v>
      </c>
      <c r="C19" s="19">
        <f t="shared" si="4"/>
        <v>5000</v>
      </c>
      <c r="D19" s="44">
        <f t="shared" si="0"/>
        <v>39245.84990808992</v>
      </c>
      <c r="E19" s="17">
        <f t="shared" ref="E19" si="7">E16+C19</f>
        <v>25000</v>
      </c>
      <c r="F19" s="44">
        <f t="shared" si="1"/>
        <v>32146.785421830882</v>
      </c>
      <c r="G19" s="87">
        <f t="shared" si="5"/>
        <v>7099.0644862590379</v>
      </c>
      <c r="H19" s="87"/>
      <c r="I19" s="16"/>
      <c r="J19" s="5"/>
      <c r="K19" s="5"/>
    </row>
    <row r="20" spans="1:11" ht="15" customHeight="1">
      <c r="A20" s="17">
        <f t="shared" si="3"/>
        <v>31</v>
      </c>
      <c r="B20" s="18">
        <f t="shared" si="2"/>
        <v>1</v>
      </c>
      <c r="C20" s="19"/>
      <c r="D20" s="44">
        <f t="shared" si="0"/>
        <v>41666.448055183399</v>
      </c>
      <c r="E20" s="17"/>
      <c r="F20" s="44">
        <f t="shared" si="1"/>
        <v>33271.922911594964</v>
      </c>
      <c r="G20" s="87">
        <f t="shared" si="5"/>
        <v>8394.5251435884347</v>
      </c>
      <c r="H20" s="87"/>
      <c r="I20" s="16"/>
      <c r="J20" s="5"/>
      <c r="K20" s="5"/>
    </row>
    <row r="21" spans="1:11" ht="15" customHeight="1">
      <c r="A21" s="17">
        <f t="shared" si="3"/>
        <v>32</v>
      </c>
      <c r="B21" s="18">
        <f t="shared" si="2"/>
        <v>1</v>
      </c>
      <c r="C21" s="19"/>
      <c r="D21" s="44">
        <f t="shared" si="0"/>
        <v>44236.343399392863</v>
      </c>
      <c r="E21" s="17"/>
      <c r="F21" s="44">
        <f t="shared" si="1"/>
        <v>34436.440213500784</v>
      </c>
      <c r="G21" s="87">
        <f t="shared" si="5"/>
        <v>9799.9031858920789</v>
      </c>
      <c r="H21" s="87"/>
      <c r="I21" s="16"/>
      <c r="J21" s="5"/>
      <c r="K21" s="5"/>
    </row>
    <row r="22" spans="1:11" ht="15" customHeight="1">
      <c r="A22" s="17">
        <f t="shared" si="3"/>
        <v>33</v>
      </c>
      <c r="B22" s="18">
        <f>IF(A22&gt;75,0,1)</f>
        <v>1</v>
      </c>
      <c r="C22" s="19">
        <f t="shared" si="4"/>
        <v>5000</v>
      </c>
      <c r="D22" s="44">
        <f t="shared" si="0"/>
        <v>52273.133324476417</v>
      </c>
      <c r="E22" s="17">
        <f t="shared" ref="E22" si="8">E19+C22</f>
        <v>30000</v>
      </c>
      <c r="F22" s="44">
        <f t="shared" si="1"/>
        <v>40816.715620973308</v>
      </c>
      <c r="G22" s="87">
        <f t="shared" si="5"/>
        <v>11456.41770350311</v>
      </c>
      <c r="H22" s="87"/>
      <c r="I22" s="16"/>
      <c r="J22" s="5"/>
      <c r="K22" s="5"/>
    </row>
    <row r="23" spans="1:11" ht="15" customHeight="1">
      <c r="A23" s="17">
        <f t="shared" si="3"/>
        <v>34</v>
      </c>
      <c r="B23" s="18">
        <f t="shared" si="2"/>
        <v>1</v>
      </c>
      <c r="C23" s="19"/>
      <c r="D23" s="44">
        <f t="shared" si="0"/>
        <v>55497.225807231276</v>
      </c>
      <c r="E23" s="17"/>
      <c r="F23" s="44">
        <f t="shared" si="1"/>
        <v>42245.300667707372</v>
      </c>
      <c r="G23" s="87">
        <f t="shared" si="5"/>
        <v>13251.925139523904</v>
      </c>
      <c r="H23" s="87"/>
      <c r="I23" s="16"/>
      <c r="J23" s="5"/>
      <c r="K23" s="5"/>
    </row>
    <row r="24" spans="1:11" ht="15" customHeight="1">
      <c r="A24" s="17">
        <f t="shared" si="3"/>
        <v>35</v>
      </c>
      <c r="B24" s="18">
        <f t="shared" si="2"/>
        <v>1</v>
      </c>
      <c r="C24" s="19"/>
      <c r="D24" s="44">
        <f t="shared" si="0"/>
        <v>58920.173259571231</v>
      </c>
      <c r="E24" s="17"/>
      <c r="F24" s="44">
        <f t="shared" si="1"/>
        <v>43723.886191077123</v>
      </c>
      <c r="G24" s="87">
        <f t="shared" si="5"/>
        <v>15196.287068494108</v>
      </c>
      <c r="H24" s="87"/>
      <c r="I24" s="16"/>
      <c r="J24" s="5"/>
      <c r="K24" s="5"/>
    </row>
    <row r="25" spans="1:11" ht="15" customHeight="1">
      <c r="A25" s="17">
        <f t="shared" si="3"/>
        <v>36</v>
      </c>
      <c r="B25" s="18">
        <f t="shared" si="2"/>
        <v>1</v>
      </c>
      <c r="C25" s="19">
        <f t="shared" si="4"/>
        <v>5000</v>
      </c>
      <c r="D25" s="44">
        <f t="shared" si="0"/>
        <v>67862.629680221158</v>
      </c>
      <c r="E25" s="17">
        <f t="shared" ref="E25" si="9">E22+C25</f>
        <v>35000</v>
      </c>
      <c r="F25" s="44">
        <f t="shared" si="1"/>
        <v>50429.222207764818</v>
      </c>
      <c r="G25" s="87">
        <f t="shared" si="5"/>
        <v>17433.40747245634</v>
      </c>
      <c r="H25" s="87"/>
      <c r="I25" s="16"/>
      <c r="J25" s="5"/>
      <c r="K25" s="5"/>
    </row>
    <row r="26" spans="1:11" ht="15" customHeight="1">
      <c r="A26" s="17">
        <f t="shared" si="3"/>
        <v>37</v>
      </c>
      <c r="B26" s="18">
        <f t="shared" si="2"/>
        <v>1</v>
      </c>
      <c r="C26" s="19"/>
      <c r="D26" s="44">
        <f t="shared" si="0"/>
        <v>72048.248186267912</v>
      </c>
      <c r="E26" s="17"/>
      <c r="F26" s="44">
        <f t="shared" si="1"/>
        <v>52194.244985036581</v>
      </c>
      <c r="G26" s="87">
        <f t="shared" si="5"/>
        <v>19854.003201231331</v>
      </c>
      <c r="H26" s="87"/>
      <c r="I26" s="16"/>
      <c r="J26" s="5"/>
      <c r="K26" s="5"/>
    </row>
    <row r="27" spans="1:11" ht="15" customHeight="1">
      <c r="A27" s="17">
        <f t="shared" si="3"/>
        <v>38</v>
      </c>
      <c r="B27" s="18">
        <f t="shared" si="2"/>
        <v>1</v>
      </c>
      <c r="C27" s="19"/>
      <c r="D27" s="44">
        <f t="shared" si="0"/>
        <v>76492.02648306718</v>
      </c>
      <c r="E27" s="17"/>
      <c r="F27" s="44">
        <f t="shared" si="1"/>
        <v>54021.043559512858</v>
      </c>
      <c r="G27" s="87">
        <f t="shared" si="5"/>
        <v>22470.982923554322</v>
      </c>
      <c r="H27" s="87"/>
      <c r="I27" s="16"/>
      <c r="J27" s="5"/>
      <c r="K27" s="5"/>
    </row>
    <row r="28" spans="1:11" ht="15" customHeight="1">
      <c r="A28" s="17">
        <f t="shared" si="3"/>
        <v>39</v>
      </c>
      <c r="B28" s="18">
        <f t="shared" si="2"/>
        <v>1</v>
      </c>
      <c r="C28" s="19">
        <f t="shared" si="4"/>
        <v>5000</v>
      </c>
      <c r="D28" s="44">
        <f t="shared" si="0"/>
        <v>86518.27636094646</v>
      </c>
      <c r="E28" s="17">
        <f t="shared" ref="E28" si="10">E25+C28</f>
        <v>40000</v>
      </c>
      <c r="F28" s="44">
        <f t="shared" si="1"/>
        <v>61086.780084095801</v>
      </c>
      <c r="G28" s="87">
        <f t="shared" si="5"/>
        <v>25431.496276850659</v>
      </c>
      <c r="H28" s="87"/>
      <c r="I28" s="16"/>
      <c r="J28" s="5"/>
      <c r="K28" s="5"/>
    </row>
    <row r="29" spans="1:11" ht="15" customHeight="1">
      <c r="A29" s="17">
        <f t="shared" si="3"/>
        <v>40</v>
      </c>
      <c r="B29" s="18">
        <f t="shared" si="2"/>
        <v>1</v>
      </c>
      <c r="C29" s="19"/>
      <c r="D29" s="44">
        <f t="shared" si="0"/>
        <v>91854.534333177522</v>
      </c>
      <c r="E29" s="17"/>
      <c r="F29" s="44">
        <f t="shared" si="1"/>
        <v>63224.817387039147</v>
      </c>
      <c r="G29" s="87">
        <f t="shared" si="5"/>
        <v>28629.716946138375</v>
      </c>
      <c r="H29" s="87"/>
      <c r="I29" s="16"/>
      <c r="J29" s="5"/>
      <c r="K29" s="5"/>
    </row>
    <row r="30" spans="1:11" ht="15" customHeight="1">
      <c r="A30" s="17">
        <f t="shared" si="3"/>
        <v>41</v>
      </c>
      <c r="B30" s="18">
        <f t="shared" si="2"/>
        <v>1</v>
      </c>
      <c r="C30" s="19"/>
      <c r="D30" s="44">
        <f t="shared" si="0"/>
        <v>97519.921020680282</v>
      </c>
      <c r="E30" s="17"/>
      <c r="F30" s="44">
        <f t="shared" si="1"/>
        <v>65437.685995585511</v>
      </c>
      <c r="G30" s="87">
        <f t="shared" si="5"/>
        <v>32082.235025094771</v>
      </c>
      <c r="H30" s="87"/>
      <c r="I30" s="16"/>
      <c r="J30" s="5"/>
      <c r="K30" s="5"/>
    </row>
    <row r="31" spans="1:11" ht="15" customHeight="1">
      <c r="A31" s="17">
        <f t="shared" si="3"/>
        <v>42</v>
      </c>
      <c r="B31" s="18">
        <f t="shared" si="2"/>
        <v>1</v>
      </c>
      <c r="C31" s="19">
        <f t="shared" si="4"/>
        <v>5000</v>
      </c>
      <c r="D31" s="44">
        <f t="shared" si="0"/>
        <v>108843.12542175695</v>
      </c>
      <c r="E31" s="17">
        <f t="shared" ref="E31" si="11">E28+C31</f>
        <v>45000</v>
      </c>
      <c r="F31" s="44">
        <f t="shared" si="1"/>
        <v>72903.005005431012</v>
      </c>
      <c r="G31" s="87">
        <f t="shared" si="5"/>
        <v>35940.120416325939</v>
      </c>
      <c r="H31" s="87"/>
      <c r="I31" s="16"/>
      <c r="J31" s="5"/>
      <c r="K31" s="5"/>
    </row>
    <row r="32" spans="1:11" ht="15" customHeight="1">
      <c r="A32" s="17">
        <f t="shared" si="3"/>
        <v>43</v>
      </c>
      <c r="B32" s="18">
        <f t="shared" si="2"/>
        <v>1</v>
      </c>
      <c r="C32" s="19"/>
      <c r="D32" s="44">
        <f t="shared" si="0"/>
        <v>115556.331234264</v>
      </c>
      <c r="E32" s="17"/>
      <c r="F32" s="44">
        <f t="shared" si="1"/>
        <v>75454.610180621094</v>
      </c>
      <c r="G32" s="87">
        <f t="shared" si="5"/>
        <v>40101.721053642905</v>
      </c>
      <c r="H32" s="87"/>
      <c r="I32" s="16"/>
      <c r="J32" s="5"/>
      <c r="K32" s="5"/>
    </row>
    <row r="33" spans="1:11" ht="15" customHeight="1">
      <c r="A33" s="17">
        <f t="shared" si="3"/>
        <v>44</v>
      </c>
      <c r="B33" s="18">
        <f t="shared" si="2"/>
        <v>1</v>
      </c>
      <c r="C33" s="19"/>
      <c r="D33" s="44">
        <f t="shared" si="0"/>
        <v>122683.59289188251</v>
      </c>
      <c r="E33" s="17"/>
      <c r="F33" s="44">
        <f t="shared" si="1"/>
        <v>78095.521536942819</v>
      </c>
      <c r="G33" s="87">
        <f t="shared" si="5"/>
        <v>44588.07135493969</v>
      </c>
      <c r="H33" s="87"/>
      <c r="I33" s="16"/>
      <c r="J33" s="5"/>
      <c r="K33" s="5"/>
    </row>
    <row r="34" spans="1:11" ht="15" customHeight="1">
      <c r="A34" s="17">
        <f t="shared" si="3"/>
        <v>45</v>
      </c>
      <c r="B34" s="18">
        <f t="shared" si="2"/>
        <v>1</v>
      </c>
      <c r="C34" s="19">
        <f t="shared" si="4"/>
        <v>5000</v>
      </c>
      <c r="D34" s="44">
        <f t="shared" si="0"/>
        <v>135558.83751245114</v>
      </c>
      <c r="E34" s="17">
        <f t="shared" ref="E34" si="12">E31+C34</f>
        <v>50000</v>
      </c>
      <c r="F34" s="44">
        <f t="shared" si="1"/>
        <v>86003.86479073581</v>
      </c>
      <c r="G34" s="87">
        <f t="shared" si="5"/>
        <v>49554.972721715327</v>
      </c>
      <c r="H34" s="87"/>
      <c r="I34" s="16"/>
      <c r="J34" s="5"/>
      <c r="K34" s="5"/>
    </row>
    <row r="35" spans="1:11" ht="15" customHeight="1">
      <c r="A35" s="17">
        <f t="shared" si="3"/>
        <v>46</v>
      </c>
      <c r="B35" s="18">
        <f t="shared" si="2"/>
        <v>1</v>
      </c>
      <c r="C35" s="19"/>
      <c r="D35" s="44">
        <f t="shared" si="0"/>
        <v>143919.80998911409</v>
      </c>
      <c r="E35" s="17"/>
      <c r="F35" s="44">
        <f t="shared" si="1"/>
        <v>89014.000058411562</v>
      </c>
      <c r="G35" s="87">
        <f t="shared" si="5"/>
        <v>54905.809930702526</v>
      </c>
      <c r="H35" s="87"/>
      <c r="I35" s="16"/>
      <c r="J35" s="5"/>
      <c r="K35" s="5"/>
    </row>
    <row r="36" spans="1:11" ht="15" customHeight="1">
      <c r="A36" s="17">
        <f t="shared" si="3"/>
        <v>47</v>
      </c>
      <c r="B36" s="18">
        <f t="shared" si="2"/>
        <v>1</v>
      </c>
      <c r="C36" s="19"/>
      <c r="D36" s="44">
        <f t="shared" si="0"/>
        <v>152796.46895319692</v>
      </c>
      <c r="E36" s="17"/>
      <c r="F36" s="44">
        <f t="shared" si="1"/>
        <v>92129.490060455966</v>
      </c>
      <c r="G36" s="87">
        <f t="shared" si="5"/>
        <v>60666.978892740954</v>
      </c>
      <c r="H36" s="87"/>
      <c r="I36" s="16"/>
      <c r="J36" s="5"/>
      <c r="K36" s="5"/>
    </row>
    <row r="37" spans="1:11" ht="15" customHeight="1">
      <c r="A37" s="17">
        <f t="shared" si="3"/>
        <v>48</v>
      </c>
      <c r="B37" s="18">
        <f t="shared" si="2"/>
        <v>1</v>
      </c>
      <c r="C37" s="19">
        <f t="shared" si="4"/>
        <v>5000</v>
      </c>
      <c r="D37" s="44">
        <f t="shared" si="0"/>
        <v>167529.00987817423</v>
      </c>
      <c r="E37" s="17">
        <f t="shared" ref="E37" si="13">E34+C37</f>
        <v>55000</v>
      </c>
      <c r="F37" s="44">
        <f t="shared" si="1"/>
        <v>100529.02221257192</v>
      </c>
      <c r="G37" s="87">
        <f t="shared" si="5"/>
        <v>66999.987665602312</v>
      </c>
      <c r="H37" s="87"/>
      <c r="I37" s="16"/>
      <c r="J37" s="5"/>
      <c r="K37" s="5"/>
    </row>
    <row r="38" spans="1:11" ht="15" customHeight="1">
      <c r="A38" s="17">
        <f t="shared" si="3"/>
        <v>49</v>
      </c>
      <c r="B38" s="18">
        <f t="shared" si="2"/>
        <v>1</v>
      </c>
      <c r="C38" s="19"/>
      <c r="D38" s="44">
        <f t="shared" si="0"/>
        <v>177861.83263128583</v>
      </c>
      <c r="E38" s="17"/>
      <c r="F38" s="44">
        <f t="shared" si="1"/>
        <v>104047.53799001193</v>
      </c>
      <c r="G38" s="87">
        <f t="shared" si="5"/>
        <v>73814.294641273897</v>
      </c>
      <c r="H38" s="87"/>
      <c r="I38" s="16"/>
      <c r="J38" s="5"/>
      <c r="K38" s="5"/>
    </row>
    <row r="39" spans="1:11" ht="15" customHeight="1">
      <c r="A39" s="17">
        <f t="shared" si="3"/>
        <v>50</v>
      </c>
      <c r="B39" s="18">
        <f t="shared" si="2"/>
        <v>1</v>
      </c>
      <c r="C39" s="19"/>
      <c r="D39" s="44">
        <f t="shared" si="0"/>
        <v>188831.96128219305</v>
      </c>
      <c r="E39" s="17"/>
      <c r="F39" s="44">
        <f t="shared" si="1"/>
        <v>107689.20181966234</v>
      </c>
      <c r="G39" s="87">
        <f t="shared" si="5"/>
        <v>81142.75946253071</v>
      </c>
      <c r="H39" s="87"/>
      <c r="I39" s="16"/>
      <c r="J39" s="5"/>
      <c r="K39" s="5"/>
    </row>
    <row r="40" spans="1:11" ht="15" customHeight="1">
      <c r="A40" s="17">
        <f t="shared" si="3"/>
        <v>51</v>
      </c>
      <c r="B40" s="18">
        <f t="shared" si="2"/>
        <v>1</v>
      </c>
      <c r="C40" s="19">
        <f t="shared" si="4"/>
        <v>5000</v>
      </c>
      <c r="D40" s="44">
        <f t="shared" si="0"/>
        <v>205787.09252348274</v>
      </c>
      <c r="E40" s="17">
        <f t="shared" ref="E40" si="14">E37+C40</f>
        <v>60000</v>
      </c>
      <c r="F40" s="44">
        <f t="shared" si="1"/>
        <v>116633.32388335052</v>
      </c>
      <c r="G40" s="87">
        <f t="shared" si="5"/>
        <v>89153.768640132228</v>
      </c>
      <c r="H40" s="87"/>
      <c r="I40" s="16"/>
      <c r="J40" s="5"/>
      <c r="K40" s="5"/>
    </row>
    <row r="41" spans="1:11" ht="15" customHeight="1">
      <c r="A41" s="17">
        <f t="shared" si="3"/>
        <v>52</v>
      </c>
      <c r="B41" s="18">
        <f t="shared" si="2"/>
        <v>1</v>
      </c>
      <c r="C41" s="19"/>
      <c r="D41" s="44">
        <f t="shared" si="0"/>
        <v>218479.59010028807</v>
      </c>
      <c r="E41" s="17"/>
      <c r="F41" s="44">
        <f t="shared" si="1"/>
        <v>120715.49021926777</v>
      </c>
      <c r="G41" s="87">
        <f t="shared" si="5"/>
        <v>97764.099881020302</v>
      </c>
      <c r="H41" s="87"/>
      <c r="I41" s="16"/>
      <c r="J41" s="5"/>
      <c r="K41" s="5"/>
    </row>
    <row r="42" spans="1:11" ht="15" customHeight="1">
      <c r="A42" s="17">
        <f t="shared" si="3"/>
        <v>53</v>
      </c>
      <c r="B42" s="18">
        <f t="shared" si="2"/>
        <v>1</v>
      </c>
      <c r="C42" s="19"/>
      <c r="D42" s="44">
        <f t="shared" si="0"/>
        <v>231954.9331547262</v>
      </c>
      <c r="E42" s="17"/>
      <c r="F42" s="44">
        <f t="shared" si="1"/>
        <v>124940.53237694214</v>
      </c>
      <c r="G42" s="87">
        <f t="shared" si="5"/>
        <v>107014.40077778406</v>
      </c>
      <c r="H42" s="87"/>
      <c r="I42" s="16"/>
      <c r="J42" s="5"/>
      <c r="K42" s="5"/>
    </row>
    <row r="43" spans="1:11" ht="15" customHeight="1">
      <c r="A43" s="17">
        <f t="shared" si="3"/>
        <v>54</v>
      </c>
      <c r="B43" s="18">
        <f t="shared" si="2"/>
        <v>1</v>
      </c>
      <c r="C43" s="19">
        <f t="shared" si="4"/>
        <v>5000</v>
      </c>
      <c r="D43" s="44">
        <f t="shared" si="0"/>
        <v>251569.79494220801</v>
      </c>
      <c r="E43" s="17">
        <f t="shared" ref="E43" si="15">E40+C43</f>
        <v>65000</v>
      </c>
      <c r="F43" s="44">
        <f t="shared" si="1"/>
        <v>134488.45101013509</v>
      </c>
      <c r="G43" s="87">
        <f t="shared" si="5"/>
        <v>117081.34393207292</v>
      </c>
      <c r="H43" s="87"/>
      <c r="I43" s="16"/>
      <c r="J43" s="5"/>
      <c r="K43" s="5"/>
    </row>
    <row r="44" spans="1:11" ht="15" customHeight="1">
      <c r="A44" s="17">
        <f t="shared" si="3"/>
        <v>55</v>
      </c>
      <c r="B44" s="18">
        <f t="shared" si="2"/>
        <v>1</v>
      </c>
      <c r="C44" s="19"/>
      <c r="D44" s="44">
        <f t="shared" si="0"/>
        <v>267086.06942544377</v>
      </c>
      <c r="E44" s="17"/>
      <c r="F44" s="44">
        <f t="shared" si="1"/>
        <v>139195.54679548982</v>
      </c>
      <c r="G44" s="87">
        <f t="shared" si="5"/>
        <v>127890.52262995395</v>
      </c>
      <c r="H44" s="87"/>
      <c r="I44" s="16"/>
      <c r="J44" s="5"/>
      <c r="K44" s="5"/>
    </row>
    <row r="45" spans="1:11" ht="15" customHeight="1">
      <c r="A45" s="17">
        <f t="shared" si="3"/>
        <v>56</v>
      </c>
      <c r="B45" s="18">
        <f t="shared" si="2"/>
        <v>1</v>
      </c>
      <c r="C45" s="19"/>
      <c r="D45" s="44">
        <f t="shared" si="0"/>
        <v>283559.35376709444</v>
      </c>
      <c r="E45" s="17"/>
      <c r="F45" s="44">
        <f t="shared" si="1"/>
        <v>144067.39093333195</v>
      </c>
      <c r="G45" s="87">
        <f t="shared" si="5"/>
        <v>139491.96283376249</v>
      </c>
      <c r="H45" s="87"/>
      <c r="I45" s="16"/>
      <c r="J45" s="5"/>
      <c r="K45" s="5"/>
    </row>
    <row r="46" spans="1:11" ht="15" customHeight="1">
      <c r="A46" s="17">
        <f t="shared" si="3"/>
        <v>57</v>
      </c>
      <c r="B46" s="18">
        <f t="shared" si="2"/>
        <v>1</v>
      </c>
      <c r="C46" s="19">
        <f t="shared" si="4"/>
        <v>5000</v>
      </c>
      <c r="D46" s="44">
        <f t="shared" si="0"/>
        <v>306357.06330048229</v>
      </c>
      <c r="E46" s="17">
        <f t="shared" ref="E46" si="16">E43+C46</f>
        <v>70000</v>
      </c>
      <c r="F46" s="44">
        <f t="shared" si="1"/>
        <v>154284.74961599856</v>
      </c>
      <c r="G46" s="87">
        <f t="shared" si="5"/>
        <v>152072.31368448373</v>
      </c>
      <c r="H46" s="87"/>
      <c r="I46" s="16"/>
      <c r="J46" s="5"/>
      <c r="K46" s="5"/>
    </row>
    <row r="47" spans="1:11" ht="15" customHeight="1">
      <c r="A47" s="17">
        <f t="shared" si="3"/>
        <v>58</v>
      </c>
      <c r="B47" s="18">
        <f t="shared" si="2"/>
        <v>1</v>
      </c>
      <c r="C47" s="19"/>
      <c r="D47" s="44">
        <f t="shared" si="0"/>
        <v>325252.49661408941</v>
      </c>
      <c r="E47" s="17"/>
      <c r="F47" s="44">
        <f t="shared" si="1"/>
        <v>159684.7158525585</v>
      </c>
      <c r="G47" s="87">
        <f t="shared" si="5"/>
        <v>165567.78076153091</v>
      </c>
      <c r="H47" s="87"/>
      <c r="I47" s="16"/>
      <c r="J47" s="5"/>
      <c r="K47" s="5"/>
    </row>
    <row r="48" spans="1:11" ht="15" customHeight="1">
      <c r="A48" s="17">
        <f t="shared" si="3"/>
        <v>59</v>
      </c>
      <c r="B48" s="18">
        <f t="shared" si="2"/>
        <v>1</v>
      </c>
      <c r="C48" s="19"/>
      <c r="D48" s="44">
        <f t="shared" si="0"/>
        <v>345313.35890871135</v>
      </c>
      <c r="E48" s="17"/>
      <c r="F48" s="44">
        <f t="shared" si="1"/>
        <v>165273.68090739803</v>
      </c>
      <c r="G48" s="87">
        <f t="shared" si="5"/>
        <v>180039.67800131332</v>
      </c>
      <c r="H48" s="87"/>
      <c r="I48" s="16"/>
      <c r="J48" s="5"/>
      <c r="K48" s="5"/>
    </row>
    <row r="49" spans="1:11" ht="15" customHeight="1">
      <c r="A49" s="17">
        <f t="shared" si="3"/>
        <v>60</v>
      </c>
      <c r="B49" s="18">
        <f t="shared" si="2"/>
        <v>1</v>
      </c>
      <c r="C49" s="19">
        <f t="shared" si="4"/>
        <v>5000</v>
      </c>
      <c r="D49" s="44">
        <f t="shared" si="0"/>
        <v>371919.92035310308</v>
      </c>
      <c r="E49" s="17">
        <f t="shared" ref="E49" si="17">E46+C49</f>
        <v>75000</v>
      </c>
      <c r="F49" s="44">
        <f t="shared" si="1"/>
        <v>176233.25973915693</v>
      </c>
      <c r="G49" s="87">
        <f t="shared" si="5"/>
        <v>195686.66061394615</v>
      </c>
      <c r="H49" s="87"/>
      <c r="I49" s="16"/>
      <c r="J49" s="5"/>
      <c r="K49" s="5"/>
    </row>
    <row r="50" spans="1:11" ht="15" customHeight="1">
      <c r="A50" s="17">
        <f t="shared" si="3"/>
        <v>61</v>
      </c>
      <c r="B50" s="18">
        <f t="shared" si="2"/>
        <v>1</v>
      </c>
      <c r="C50" s="19"/>
      <c r="D50" s="44">
        <f t="shared" si="0"/>
        <v>394859.12722930074</v>
      </c>
      <c r="E50" s="17"/>
      <c r="F50" s="44">
        <f t="shared" si="1"/>
        <v>182401.4238300274</v>
      </c>
      <c r="G50" s="87">
        <f t="shared" si="5"/>
        <v>212457.70339927333</v>
      </c>
      <c r="H50" s="87"/>
      <c r="I50" s="16"/>
      <c r="J50" s="5"/>
      <c r="K50" s="5"/>
    </row>
    <row r="51" spans="1:11" ht="15" customHeight="1">
      <c r="A51" s="17">
        <f t="shared" si="3"/>
        <v>62</v>
      </c>
      <c r="B51" s="18">
        <f t="shared" si="2"/>
        <v>1</v>
      </c>
      <c r="C51" s="19"/>
      <c r="D51" s="44">
        <f t="shared" si="0"/>
        <v>419213.17419152928</v>
      </c>
      <c r="E51" s="17"/>
      <c r="F51" s="44">
        <f t="shared" si="1"/>
        <v>188785.47366407834</v>
      </c>
      <c r="G51" s="87">
        <f t="shared" si="5"/>
        <v>230427.70052745094</v>
      </c>
      <c r="H51" s="87"/>
      <c r="I51" s="16"/>
      <c r="J51" s="5"/>
      <c r="K51" s="5"/>
    </row>
    <row r="52" spans="1:11" ht="15" customHeight="1">
      <c r="A52" s="17">
        <f t="shared" si="3"/>
        <v>63</v>
      </c>
      <c r="B52" s="18">
        <f t="shared" si="2"/>
        <v>1</v>
      </c>
      <c r="C52" s="19">
        <f t="shared" si="4"/>
        <v>5000</v>
      </c>
      <c r="D52" s="44">
        <f t="shared" si="0"/>
        <v>450377.71453975578</v>
      </c>
      <c r="E52" s="17">
        <f t="shared" ref="E52" si="18">E49+C52</f>
        <v>80000</v>
      </c>
      <c r="F52" s="44">
        <f t="shared" si="1"/>
        <v>200567.96524232105</v>
      </c>
      <c r="G52" s="87">
        <f t="shared" si="5"/>
        <v>249809.74929743473</v>
      </c>
      <c r="H52" s="87"/>
      <c r="I52" s="16"/>
      <c r="J52" s="5"/>
      <c r="K52" s="5"/>
    </row>
    <row r="53" spans="1:11" ht="15" customHeight="1">
      <c r="A53" s="17">
        <f t="shared" si="3"/>
        <v>64</v>
      </c>
      <c r="B53" s="18">
        <f t="shared" si="2"/>
        <v>1</v>
      </c>
      <c r="C53" s="19"/>
      <c r="D53" s="44">
        <f t="shared" si="0"/>
        <v>478156.02648510126</v>
      </c>
      <c r="E53" s="17"/>
      <c r="F53" s="44">
        <f t="shared" si="1"/>
        <v>207587.84402580227</v>
      </c>
      <c r="G53" s="87">
        <f t="shared" si="5"/>
        <v>270568.18245929899</v>
      </c>
      <c r="H53" s="87"/>
      <c r="I53" s="16"/>
      <c r="J53" s="5"/>
      <c r="K53" s="5"/>
    </row>
    <row r="54" spans="1:11" ht="15" customHeight="1">
      <c r="A54" s="17">
        <f t="shared" si="3"/>
        <v>65</v>
      </c>
      <c r="B54" s="18">
        <f t="shared" si="2"/>
        <v>1</v>
      </c>
      <c r="C54" s="19"/>
      <c r="D54" s="44">
        <f t="shared" si="0"/>
        <v>507647.6439285251</v>
      </c>
      <c r="E54" s="17"/>
      <c r="F54" s="44">
        <f t="shared" si="1"/>
        <v>214853.41856670534</v>
      </c>
      <c r="G54" s="87">
        <f t="shared" si="5"/>
        <v>292794.22536181973</v>
      </c>
      <c r="H54" s="87"/>
      <c r="I54" s="16"/>
      <c r="J54" s="5"/>
      <c r="K54" s="5"/>
    </row>
    <row r="55" spans="1:11" ht="15" customHeight="1">
      <c r="A55" s="17">
        <f t="shared" si="3"/>
        <v>66</v>
      </c>
      <c r="B55" s="18">
        <f t="shared" si="2"/>
        <v>1</v>
      </c>
      <c r="C55" s="19">
        <f t="shared" si="4"/>
        <v>5000</v>
      </c>
      <c r="D55" s="44">
        <f t="shared" si="0"/>
        <v>544266.62886352662</v>
      </c>
      <c r="E55" s="17">
        <f t="shared" ref="E55" si="19">E52+C55</f>
        <v>85000</v>
      </c>
      <c r="F55" s="44">
        <f t="shared" si="1"/>
        <v>227548.28821654001</v>
      </c>
      <c r="G55" s="87">
        <f t="shared" si="5"/>
        <v>316718.34064698662</v>
      </c>
      <c r="H55" s="87"/>
      <c r="I55" s="16"/>
      <c r="J55" s="5"/>
      <c r="K55" s="5"/>
    </row>
    <row r="56" spans="1:11" ht="15" customHeight="1">
      <c r="A56" s="17">
        <f t="shared" si="3"/>
        <v>67</v>
      </c>
      <c r="B56" s="18">
        <f t="shared" si="2"/>
        <v>1</v>
      </c>
      <c r="C56" s="19"/>
      <c r="D56" s="44">
        <f t="shared" si="0"/>
        <v>577835.80360269558</v>
      </c>
      <c r="E56" s="17"/>
      <c r="F56" s="44">
        <f t="shared" si="1"/>
        <v>235512.47830411888</v>
      </c>
      <c r="G56" s="87">
        <f t="shared" si="5"/>
        <v>342323.32529857673</v>
      </c>
      <c r="H56" s="87"/>
      <c r="I56" s="16"/>
      <c r="J56" s="5"/>
      <c r="K56" s="5"/>
    </row>
    <row r="57" spans="1:11" ht="15" customHeight="1">
      <c r="A57" s="17">
        <f t="shared" si="3"/>
        <v>68</v>
      </c>
      <c r="B57" s="18">
        <f t="shared" si="2"/>
        <v>1</v>
      </c>
      <c r="C57" s="19"/>
      <c r="D57" s="44">
        <f t="shared" si="0"/>
        <v>613475.45158587338</v>
      </c>
      <c r="E57" s="17"/>
      <c r="F57" s="44">
        <f t="shared" si="1"/>
        <v>243755.41504476301</v>
      </c>
      <c r="G57" s="87">
        <f t="shared" si="5"/>
        <v>369720.03654111037</v>
      </c>
      <c r="H57" s="87"/>
      <c r="I57" s="16"/>
      <c r="J57" s="5"/>
      <c r="K57" s="5"/>
    </row>
    <row r="58" spans="1:11" ht="15" customHeight="1">
      <c r="A58" s="17">
        <f t="shared" si="3"/>
        <v>69</v>
      </c>
      <c r="B58" s="18">
        <f t="shared" si="2"/>
        <v>1</v>
      </c>
      <c r="C58" s="19">
        <f t="shared" si="4"/>
        <v>5000</v>
      </c>
      <c r="D58" s="44">
        <f t="shared" si="0"/>
        <v>656621.66413159703</v>
      </c>
      <c r="E58" s="17">
        <f t="shared" ref="E58" si="20">E55+C58</f>
        <v>90000</v>
      </c>
      <c r="F58" s="44">
        <f t="shared" si="1"/>
        <v>257461.85457132969</v>
      </c>
      <c r="G58" s="87">
        <f t="shared" si="5"/>
        <v>399159.80956026737</v>
      </c>
      <c r="H58" s="87"/>
      <c r="I58" s="16"/>
      <c r="J58" s="5"/>
      <c r="K58" s="5"/>
    </row>
    <row r="59" spans="1:11" ht="15" customHeight="1">
      <c r="A59" s="17">
        <f t="shared" si="3"/>
        <v>70</v>
      </c>
      <c r="B59" s="18">
        <f t="shared" si="2"/>
        <v>1</v>
      </c>
      <c r="C59" s="19"/>
      <c r="D59" s="44">
        <f t="shared" si="0"/>
        <v>697120.65159805899</v>
      </c>
      <c r="E59" s="17"/>
      <c r="F59" s="44">
        <f t="shared" si="1"/>
        <v>266473.01948132622</v>
      </c>
      <c r="G59" s="87">
        <f t="shared" si="5"/>
        <v>430647.63211673277</v>
      </c>
      <c r="H59" s="87"/>
      <c r="I59" s="16"/>
      <c r="J59" s="5"/>
      <c r="K59" s="5"/>
    </row>
    <row r="60" spans="1:11" ht="15" customHeight="1">
      <c r="A60" s="17">
        <f t="shared" si="3"/>
        <v>71</v>
      </c>
      <c r="B60" s="18">
        <f t="shared" si="2"/>
        <v>1</v>
      </c>
      <c r="C60" s="19"/>
      <c r="D60" s="44">
        <f t="shared" si="0"/>
        <v>740117.5279941801</v>
      </c>
      <c r="E60" s="17"/>
      <c r="F60" s="44">
        <f t="shared" si="1"/>
        <v>275799.57516317262</v>
      </c>
      <c r="G60" s="87">
        <f t="shared" si="5"/>
        <v>464317.95283100748</v>
      </c>
      <c r="H60" s="87"/>
      <c r="I60" s="16"/>
      <c r="J60" s="5"/>
      <c r="K60" s="5"/>
    </row>
    <row r="61" spans="1:11" ht="15" customHeight="1">
      <c r="A61" s="17">
        <f t="shared" si="3"/>
        <v>72</v>
      </c>
      <c r="B61" s="18">
        <f t="shared" si="2"/>
        <v>1</v>
      </c>
      <c r="C61" s="19">
        <f t="shared" si="4"/>
        <v>5000</v>
      </c>
      <c r="D61" s="44">
        <f t="shared" si="0"/>
        <v>791074.74670274463</v>
      </c>
      <c r="E61" s="17">
        <f t="shared" ref="E61" si="21">E58+C61</f>
        <v>95000</v>
      </c>
      <c r="F61" s="44">
        <f t="shared" si="1"/>
        <v>290627.56029388361</v>
      </c>
      <c r="G61" s="87">
        <f t="shared" si="5"/>
        <v>500447.18640886102</v>
      </c>
      <c r="H61" s="87"/>
      <c r="I61" s="16"/>
      <c r="J61" s="5"/>
      <c r="K61" s="5"/>
    </row>
    <row r="62" spans="1:11" ht="15" customHeight="1">
      <c r="A62" s="17">
        <f t="shared" si="3"/>
        <v>73</v>
      </c>
      <c r="B62" s="18">
        <f t="shared" si="2"/>
        <v>1</v>
      </c>
      <c r="C62" s="19"/>
      <c r="D62" s="44">
        <f t="shared" si="0"/>
        <v>839866.50610063167</v>
      </c>
      <c r="E62" s="17"/>
      <c r="F62" s="44">
        <f t="shared" si="1"/>
        <v>300799.52490416949</v>
      </c>
      <c r="G62" s="87">
        <f t="shared" si="5"/>
        <v>539066.98119646218</v>
      </c>
      <c r="H62" s="87"/>
      <c r="I62" s="16"/>
      <c r="J62" s="5"/>
      <c r="K62" s="5"/>
    </row>
    <row r="63" spans="1:11" ht="15" customHeight="1">
      <c r="A63" s="17">
        <f t="shared" si="3"/>
        <v>74</v>
      </c>
      <c r="B63" s="18">
        <f t="shared" si="2"/>
        <v>1</v>
      </c>
      <c r="C63" s="19"/>
      <c r="D63" s="44">
        <f t="shared" si="0"/>
        <v>891667.63445519935</v>
      </c>
      <c r="E63" s="17"/>
      <c r="F63" s="44">
        <f t="shared" si="1"/>
        <v>311327.5082758154</v>
      </c>
      <c r="G63" s="87">
        <f t="shared" si="5"/>
        <v>580340.12617938395</v>
      </c>
      <c r="H63" s="87"/>
      <c r="I63" s="16"/>
      <c r="J63" s="5"/>
      <c r="K63" s="5"/>
    </row>
    <row r="64" spans="1:11" ht="15" customHeight="1">
      <c r="A64" s="17">
        <f t="shared" si="3"/>
        <v>75</v>
      </c>
      <c r="B64" s="18">
        <f t="shared" si="2"/>
        <v>1</v>
      </c>
      <c r="C64" s="19">
        <f t="shared" si="4"/>
        <v>5000</v>
      </c>
      <c r="D64" s="44">
        <f t="shared" si="0"/>
        <v>951972.13211811124</v>
      </c>
      <c r="E64" s="17">
        <f t="shared" ref="E64" si="22">E61+C64</f>
        <v>100000</v>
      </c>
      <c r="F64" s="44">
        <f t="shared" si="1"/>
        <v>327398.97106546891</v>
      </c>
      <c r="G64" s="87">
        <f t="shared" si="5"/>
        <v>624573.16105264239</v>
      </c>
      <c r="H64" s="87"/>
      <c r="I64" s="16"/>
      <c r="J64" s="5"/>
      <c r="K64" s="5"/>
    </row>
    <row r="65" spans="1:11" ht="15" customHeight="1">
      <c r="A65" s="17">
        <f t="shared" si="3"/>
        <v>76</v>
      </c>
      <c r="B65" s="18">
        <f t="shared" si="2"/>
        <v>0</v>
      </c>
      <c r="C65" s="19"/>
      <c r="D65" s="44">
        <f t="shared" si="0"/>
        <v>1010687.6901831367</v>
      </c>
      <c r="E65" s="17"/>
      <c r="F65" s="44">
        <f t="shared" si="1"/>
        <v>338857.93505276029</v>
      </c>
      <c r="G65" s="87">
        <f t="shared" si="5"/>
        <v>671829.75513037643</v>
      </c>
      <c r="H65" s="87"/>
      <c r="I65" s="16"/>
      <c r="J65" s="5"/>
      <c r="K65" s="5"/>
    </row>
    <row r="66" spans="1:11" ht="15" customHeight="1">
      <c r="A66" s="17">
        <f t="shared" si="3"/>
        <v>77</v>
      </c>
      <c r="B66" s="18">
        <f t="shared" si="2"/>
        <v>0</v>
      </c>
      <c r="C66" s="19"/>
      <c r="D66" s="44">
        <f t="shared" si="0"/>
        <v>1073024.6953920159</v>
      </c>
      <c r="E66" s="17"/>
      <c r="F66" s="44">
        <f t="shared" si="1"/>
        <v>350717.96277960687</v>
      </c>
      <c r="G66" s="87">
        <f t="shared" si="5"/>
        <v>722306.73261240893</v>
      </c>
      <c r="H66" s="87"/>
      <c r="I66" s="16"/>
      <c r="J66" s="5"/>
      <c r="K66" s="5"/>
    </row>
    <row r="67" spans="1:11" ht="15" customHeight="1">
      <c r="A67" s="17">
        <f t="shared" si="3"/>
        <v>78</v>
      </c>
      <c r="B67" s="18">
        <f t="shared" si="2"/>
        <v>0</v>
      </c>
      <c r="C67" s="19">
        <f t="shared" si="4"/>
        <v>0</v>
      </c>
      <c r="D67" s="44">
        <f t="shared" si="0"/>
        <v>1139206.5106803644</v>
      </c>
      <c r="E67" s="17">
        <f t="shared" ref="E67" si="23">E64+C67</f>
        <v>100000</v>
      </c>
      <c r="F67" s="44">
        <f t="shared" si="1"/>
        <v>362993.09147689305</v>
      </c>
      <c r="G67" s="87">
        <f t="shared" si="5"/>
        <v>776213.41920347139</v>
      </c>
      <c r="H67" s="87"/>
      <c r="I67" s="16"/>
      <c r="J67" s="5"/>
      <c r="K67" s="5"/>
    </row>
    <row r="68" spans="1:11" ht="15" customHeight="1">
      <c r="A68" s="17">
        <f t="shared" si="3"/>
        <v>79</v>
      </c>
      <c r="B68" s="18">
        <f t="shared" si="2"/>
        <v>0</v>
      </c>
      <c r="C68" s="19"/>
      <c r="D68" s="44">
        <f t="shared" si="0"/>
        <v>1209470.2755209187</v>
      </c>
      <c r="E68" s="17"/>
      <c r="F68" s="44">
        <f t="shared" si="1"/>
        <v>375697.84967858426</v>
      </c>
      <c r="G68" s="87">
        <f t="shared" si="5"/>
        <v>833772.4258423344</v>
      </c>
      <c r="H68" s="87"/>
      <c r="I68" s="16"/>
      <c r="J68" s="5"/>
      <c r="K68" s="5"/>
    </row>
    <row r="69" spans="1:11" ht="15" customHeight="1">
      <c r="A69" s="17">
        <f t="shared" si="3"/>
        <v>80</v>
      </c>
      <c r="B69" s="18">
        <f t="shared" si="2"/>
        <v>0</v>
      </c>
      <c r="C69" s="19"/>
      <c r="D69" s="44">
        <f t="shared" ref="D69:D78" si="24">(C69+D68)*(1+$I$2/12)^12</f>
        <v>1284067.7556302</v>
      </c>
      <c r="E69" s="17"/>
      <c r="F69" s="44">
        <f t="shared" ref="F69:F78" si="25">(F68+C69)*(1+3.5%)</f>
        <v>388847.2744173347</v>
      </c>
      <c r="G69" s="87">
        <f t="shared" si="5"/>
        <v>895220.48121286533</v>
      </c>
      <c r="H69" s="87"/>
      <c r="I69" s="16"/>
      <c r="J69" s="5"/>
      <c r="K69" s="5"/>
    </row>
    <row r="70" spans="1:11" ht="15" customHeight="1">
      <c r="A70" s="17">
        <f t="shared" si="3"/>
        <v>81</v>
      </c>
      <c r="B70" s="18">
        <f t="shared" ref="B70:B77" si="26">IF(A70&gt;75,0,1)</f>
        <v>0</v>
      </c>
      <c r="C70" s="19">
        <f t="shared" ref="C70:C82" si="27">$C$2*B70</f>
        <v>0</v>
      </c>
      <c r="D70" s="44">
        <f t="shared" si="24"/>
        <v>1363266.2450832273</v>
      </c>
      <c r="E70" s="17">
        <f t="shared" ref="E70" si="28">E67+C70</f>
        <v>100000</v>
      </c>
      <c r="F70" s="44">
        <f t="shared" si="25"/>
        <v>402456.92902194138</v>
      </c>
      <c r="G70" s="87">
        <f t="shared" si="5"/>
        <v>960809.31606128591</v>
      </c>
      <c r="H70" s="87"/>
      <c r="I70" s="16"/>
      <c r="J70" s="5"/>
      <c r="K70" s="5"/>
    </row>
    <row r="71" spans="1:11" ht="15" customHeight="1">
      <c r="A71" s="17">
        <f t="shared" ref="A71:A83" si="29">A70+1</f>
        <v>82</v>
      </c>
      <c r="B71" s="18">
        <f t="shared" si="26"/>
        <v>0</v>
      </c>
      <c r="C71" s="19"/>
      <c r="D71" s="44">
        <f t="shared" si="24"/>
        <v>1447349.5240686906</v>
      </c>
      <c r="E71" s="17"/>
      <c r="F71" s="44">
        <f t="shared" si="25"/>
        <v>416542.92153770931</v>
      </c>
      <c r="G71" s="87">
        <f t="shared" ref="G71:G78" si="30">D71-F71</f>
        <v>1030806.6025309813</v>
      </c>
      <c r="H71" s="87"/>
      <c r="I71" s="16"/>
      <c r="J71" s="5"/>
      <c r="K71" s="5"/>
    </row>
    <row r="72" spans="1:11" ht="15.75" customHeight="1">
      <c r="A72" s="17">
        <f t="shared" si="29"/>
        <v>83</v>
      </c>
      <c r="B72" s="18">
        <f t="shared" si="26"/>
        <v>0</v>
      </c>
      <c r="C72" s="19"/>
      <c r="D72" s="44">
        <f t="shared" si="24"/>
        <v>1536618.8757163694</v>
      </c>
      <c r="E72" s="17"/>
      <c r="F72" s="44">
        <f t="shared" si="25"/>
        <v>431121.92379152909</v>
      </c>
      <c r="G72" s="87">
        <f t="shared" si="30"/>
        <v>1105496.9519248402</v>
      </c>
      <c r="H72" s="87"/>
      <c r="I72" s="16"/>
      <c r="J72" s="5"/>
      <c r="K72" s="5"/>
    </row>
    <row r="73" spans="1:11" ht="15.75" customHeight="1">
      <c r="A73" s="17">
        <f t="shared" si="29"/>
        <v>84</v>
      </c>
      <c r="B73" s="18">
        <f t="shared" si="26"/>
        <v>0</v>
      </c>
      <c r="C73" s="19">
        <f t="shared" si="27"/>
        <v>0</v>
      </c>
      <c r="D73" s="44">
        <f t="shared" si="24"/>
        <v>1631394.1656402394</v>
      </c>
      <c r="E73" s="17">
        <f t="shared" ref="E73" si="31">E70+C73</f>
        <v>100000</v>
      </c>
      <c r="F73" s="44">
        <f t="shared" si="25"/>
        <v>446211.19112423254</v>
      </c>
      <c r="G73" s="87">
        <f t="shared" si="30"/>
        <v>1185182.9745160069</v>
      </c>
      <c r="H73" s="87"/>
      <c r="I73" s="16"/>
      <c r="J73" s="5"/>
      <c r="K73" s="5"/>
    </row>
    <row r="74" spans="1:11" ht="15.75" customHeight="1">
      <c r="A74" s="17">
        <f t="shared" si="29"/>
        <v>85</v>
      </c>
      <c r="B74" s="18">
        <f t="shared" si="26"/>
        <v>0</v>
      </c>
      <c r="C74" s="19"/>
      <c r="D74" s="44">
        <f t="shared" si="24"/>
        <v>1732014.9880654372</v>
      </c>
      <c r="E74" s="17"/>
      <c r="F74" s="44">
        <f t="shared" si="25"/>
        <v>461828.58281358064</v>
      </c>
      <c r="G74" s="87">
        <f t="shared" si="30"/>
        <v>1270186.4052518564</v>
      </c>
      <c r="H74" s="87"/>
      <c r="I74" s="16"/>
      <c r="J74" s="5"/>
      <c r="K74" s="5"/>
    </row>
    <row r="75" spans="1:11" ht="15.75" customHeight="1">
      <c r="A75" s="17">
        <f t="shared" si="29"/>
        <v>86</v>
      </c>
      <c r="B75" s="18">
        <f t="shared" si="26"/>
        <v>0</v>
      </c>
      <c r="C75" s="19"/>
      <c r="D75" s="44">
        <f t="shared" si="24"/>
        <v>1838841.8826458273</v>
      </c>
      <c r="E75" s="17"/>
      <c r="F75" s="44">
        <f t="shared" si="25"/>
        <v>477992.58321205591</v>
      </c>
      <c r="G75" s="87">
        <f t="shared" si="30"/>
        <v>1360849.2994337713</v>
      </c>
      <c r="H75" s="87"/>
      <c r="I75" s="16"/>
      <c r="J75" s="5"/>
      <c r="K75" s="5"/>
    </row>
    <row r="76" spans="1:11" ht="15.75" customHeight="1">
      <c r="A76" s="17">
        <f t="shared" si="29"/>
        <v>87</v>
      </c>
      <c r="B76" s="18">
        <f t="shared" si="26"/>
        <v>0</v>
      </c>
      <c r="C76" s="19">
        <f t="shared" si="27"/>
        <v>0</v>
      </c>
      <c r="D76" s="44">
        <f t="shared" si="24"/>
        <v>1952257.6263322153</v>
      </c>
      <c r="E76" s="17">
        <f t="shared" ref="E76" si="32">E73+C76</f>
        <v>100000</v>
      </c>
      <c r="F76" s="44">
        <f t="shared" si="25"/>
        <v>494722.32362447784</v>
      </c>
      <c r="G76" s="87">
        <f t="shared" si="30"/>
        <v>1457535.3027077373</v>
      </c>
      <c r="H76" s="87"/>
      <c r="I76" s="16"/>
      <c r="J76" s="5"/>
      <c r="K76" s="5"/>
    </row>
    <row r="77" spans="1:11" ht="15.75" customHeight="1">
      <c r="A77" s="17">
        <f t="shared" si="29"/>
        <v>88</v>
      </c>
      <c r="B77" s="18">
        <f t="shared" si="26"/>
        <v>0</v>
      </c>
      <c r="C77" s="19"/>
      <c r="D77" s="44">
        <f t="shared" si="24"/>
        <v>2072668.6049201642</v>
      </c>
      <c r="E77" s="17"/>
      <c r="F77" s="44">
        <f t="shared" si="25"/>
        <v>512037.60495133454</v>
      </c>
      <c r="G77" s="87">
        <f t="shared" si="30"/>
        <v>1560630.9999688296</v>
      </c>
      <c r="H77" s="87"/>
      <c r="I77" s="16"/>
      <c r="J77" s="5"/>
      <c r="K77" s="5"/>
    </row>
    <row r="78" spans="1:11" ht="15.75" customHeight="1">
      <c r="A78" s="17">
        <f t="shared" si="29"/>
        <v>89</v>
      </c>
      <c r="B78" s="18">
        <f>IF(A78&gt;80,0,1)</f>
        <v>0</v>
      </c>
      <c r="C78" s="19"/>
      <c r="D78" s="44">
        <f t="shared" si="24"/>
        <v>2200506.2691918807</v>
      </c>
      <c r="E78" s="17"/>
      <c r="F78" s="44">
        <f t="shared" si="25"/>
        <v>529958.92112463119</v>
      </c>
      <c r="G78" s="87">
        <f t="shared" si="30"/>
        <v>1670547.3480672496</v>
      </c>
      <c r="H78" s="87"/>
    </row>
    <row r="79" spans="1:11" ht="15.75" customHeight="1">
      <c r="A79" s="17">
        <f t="shared" si="29"/>
        <v>90</v>
      </c>
      <c r="B79" s="18">
        <f t="shared" ref="B79:B83" si="33">IF(A79&gt;80,0,1)</f>
        <v>0</v>
      </c>
      <c r="C79" s="19">
        <f t="shared" si="27"/>
        <v>0</v>
      </c>
      <c r="D79" s="44">
        <f t="shared" ref="D79:D83" si="34">(C79+D78)*(1+$I$2/12)^12</f>
        <v>2336228.6808697451</v>
      </c>
      <c r="E79" s="17">
        <f t="shared" ref="E79" si="35">E76+C79</f>
        <v>100000</v>
      </c>
      <c r="F79" s="44">
        <f t="shared" ref="F79:F83" si="36">(F78+C79)*(1+3.5%)</f>
        <v>548507.48336399323</v>
      </c>
      <c r="G79" s="87">
        <f t="shared" ref="G79:G83" si="37">D79-F79</f>
        <v>1787721.1975057519</v>
      </c>
      <c r="H79" s="87"/>
    </row>
    <row r="80" spans="1:11" ht="15.75" customHeight="1">
      <c r="A80" s="17">
        <f t="shared" si="29"/>
        <v>91</v>
      </c>
      <c r="B80" s="18">
        <f t="shared" si="33"/>
        <v>0</v>
      </c>
      <c r="C80" s="19"/>
      <c r="D80" s="44">
        <f t="shared" si="34"/>
        <v>2480322.1539208726</v>
      </c>
      <c r="E80" s="17"/>
      <c r="F80" s="44">
        <f t="shared" si="36"/>
        <v>567705.24528173299</v>
      </c>
      <c r="G80" s="87">
        <f t="shared" si="37"/>
        <v>1912616.9086391395</v>
      </c>
      <c r="H80" s="87"/>
    </row>
    <row r="81" spans="1:8" ht="15.75" customHeight="1">
      <c r="A81" s="17">
        <f t="shared" si="29"/>
        <v>92</v>
      </c>
      <c r="B81" s="18">
        <f t="shared" si="33"/>
        <v>0</v>
      </c>
      <c r="C81" s="19"/>
      <c r="D81" s="44">
        <f t="shared" si="34"/>
        <v>2633302.9970937497</v>
      </c>
      <c r="E81" s="17"/>
      <c r="F81" s="44">
        <f t="shared" si="36"/>
        <v>587574.92886659363</v>
      </c>
      <c r="G81" s="87">
        <f t="shared" si="37"/>
        <v>2045728.0682271561</v>
      </c>
      <c r="H81" s="87"/>
    </row>
    <row r="82" spans="1:8" ht="15.75" customHeight="1">
      <c r="A82" s="17">
        <f t="shared" si="29"/>
        <v>93</v>
      </c>
      <c r="B82" s="18">
        <f t="shared" si="33"/>
        <v>0</v>
      </c>
      <c r="C82" s="19">
        <f t="shared" si="27"/>
        <v>0</v>
      </c>
      <c r="D82" s="44">
        <f t="shared" si="34"/>
        <v>2795719.3639307157</v>
      </c>
      <c r="E82" s="17">
        <f t="shared" ref="E82" si="38">E79+C82</f>
        <v>100000</v>
      </c>
      <c r="F82" s="44">
        <f t="shared" si="36"/>
        <v>608140.05137692438</v>
      </c>
      <c r="G82" s="87">
        <f t="shared" si="37"/>
        <v>2187579.3125537913</v>
      </c>
      <c r="H82" s="87"/>
    </row>
    <row r="83" spans="1:8" ht="15.75" customHeight="1">
      <c r="A83" s="17">
        <f t="shared" si="29"/>
        <v>94</v>
      </c>
      <c r="B83" s="18">
        <f t="shared" si="33"/>
        <v>0</v>
      </c>
      <c r="C83" s="19"/>
      <c r="D83" s="44">
        <f t="shared" si="34"/>
        <v>2968153.2168851672</v>
      </c>
      <c r="E83" s="17"/>
      <c r="F83" s="44">
        <f t="shared" si="36"/>
        <v>629424.95317511668</v>
      </c>
      <c r="G83" s="87">
        <f t="shared" si="37"/>
        <v>2338728.2637100504</v>
      </c>
      <c r="H83" s="87"/>
    </row>
    <row r="84" spans="1:8" ht="15.75" customHeight="1"/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H2 F2 C2" name="区域1"/>
  </protectedRanges>
  <mergeCells count="83">
    <mergeCell ref="G79:H79"/>
    <mergeCell ref="G80:H80"/>
    <mergeCell ref="G81:H81"/>
    <mergeCell ref="G82:H82"/>
    <mergeCell ref="G83:H83"/>
    <mergeCell ref="G78:H78"/>
    <mergeCell ref="G67:H67"/>
    <mergeCell ref="G68:H68"/>
    <mergeCell ref="G69:H69"/>
    <mergeCell ref="G70:H70"/>
    <mergeCell ref="G71:H71"/>
    <mergeCell ref="G72:H72"/>
    <mergeCell ref="G73:H73"/>
    <mergeCell ref="G74:H74"/>
    <mergeCell ref="G75:H75"/>
    <mergeCell ref="G76:H76"/>
    <mergeCell ref="G77:H77"/>
    <mergeCell ref="G66:H66"/>
    <mergeCell ref="G55:H55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54:H54"/>
    <mergeCell ref="G43:H43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42:H42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30:H30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18:H18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6:H6"/>
    <mergeCell ref="A1:H1"/>
    <mergeCell ref="D2:E2"/>
    <mergeCell ref="G3:H3"/>
    <mergeCell ref="G4:H4"/>
    <mergeCell ref="G5:H5"/>
  </mergeCells>
  <phoneticPr fontId="1" type="noConversion"/>
  <dataValidations count="2">
    <dataValidation type="list" allowBlank="1" showInputMessage="1" showErrorMessage="1" sqref="H2">
      <formula1>$K$4:$K$6</formula1>
    </dataValidation>
    <dataValidation type="whole" allowBlank="1" showInputMessage="1" showErrorMessage="1" sqref="F2">
      <formula1>0</formula1>
      <formula2>65</formula2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>
    <tabColor rgb="FFFFFF00"/>
  </sheetPr>
  <dimension ref="A1:O89"/>
  <sheetViews>
    <sheetView tabSelected="1" workbookViewId="0">
      <selection activeCell="G24" sqref="G24"/>
    </sheetView>
  </sheetViews>
  <sheetFormatPr defaultRowHeight="13.5"/>
  <cols>
    <col min="1" max="1" width="9.25" style="43" customWidth="1"/>
    <col min="2" max="2" width="2.25" style="43" hidden="1" customWidth="1"/>
    <col min="3" max="3" width="2.25" style="51" hidden="1" customWidth="1"/>
    <col min="4" max="4" width="13.25" style="9" customWidth="1"/>
    <col min="5" max="5" width="15" style="3" customWidth="1"/>
    <col min="6" max="6" width="14.5" style="43" customWidth="1"/>
    <col min="7" max="7" width="17.5" style="3" customWidth="1"/>
    <col min="8" max="8" width="9.625" style="3" customWidth="1"/>
    <col min="9" max="9" width="13.375" style="2" customWidth="1"/>
    <col min="10" max="10" width="13.875" style="15" hidden="1" customWidth="1"/>
    <col min="11" max="12" width="13.875" style="3" hidden="1" customWidth="1"/>
    <col min="13" max="15" width="9" style="1" hidden="1" customWidth="1"/>
    <col min="16" max="17" width="0" style="1" hidden="1" customWidth="1"/>
    <col min="18" max="16384" width="9" style="1"/>
  </cols>
  <sheetData>
    <row r="1" spans="1:14" ht="79.5" customHeight="1">
      <c r="A1" s="91"/>
      <c r="B1" s="91"/>
      <c r="C1" s="91"/>
      <c r="D1" s="91"/>
      <c r="E1" s="91"/>
      <c r="F1" s="91"/>
      <c r="G1" s="91"/>
      <c r="H1" s="91"/>
      <c r="I1" s="91"/>
    </row>
    <row r="2" spans="1:14" ht="21.75" customHeight="1">
      <c r="A2" s="21" t="s">
        <v>7</v>
      </c>
      <c r="B2" s="22"/>
      <c r="C2" s="22"/>
      <c r="D2" s="23">
        <v>1500</v>
      </c>
      <c r="E2" s="93" t="s">
        <v>8</v>
      </c>
      <c r="F2" s="93"/>
      <c r="G2" s="23">
        <v>45</v>
      </c>
      <c r="H2" s="24" t="s">
        <v>5</v>
      </c>
      <c r="I2" s="25" t="s">
        <v>19</v>
      </c>
      <c r="J2" s="15">
        <f>IF(I2="低档",4.5%,IF(I2="中档",5%,IF(I2="高档",6%)))</f>
        <v>4.4999999999999998E-2</v>
      </c>
    </row>
    <row r="3" spans="1:14" ht="21.75" customHeight="1">
      <c r="A3" s="26" t="s">
        <v>6</v>
      </c>
      <c r="B3" s="26"/>
      <c r="C3" s="26"/>
      <c r="D3" s="27" t="s">
        <v>15</v>
      </c>
      <c r="E3" s="45" t="s">
        <v>0</v>
      </c>
      <c r="F3" s="26" t="s">
        <v>1</v>
      </c>
      <c r="G3" s="45" t="s">
        <v>2</v>
      </c>
      <c r="H3" s="94" t="s">
        <v>3</v>
      </c>
      <c r="I3" s="94"/>
      <c r="J3" s="16"/>
      <c r="K3" s="5"/>
      <c r="L3" s="5"/>
    </row>
    <row r="4" spans="1:14" ht="15" customHeight="1">
      <c r="A4" s="17">
        <f>G2</f>
        <v>45</v>
      </c>
      <c r="B4" s="18">
        <f>IF(A4&gt;=85,0,IF(AND(A4&gt;59,A4&lt;86),2,1))</f>
        <v>1</v>
      </c>
      <c r="C4" s="18">
        <f>IF(A4&gt;85,0,1)</f>
        <v>1</v>
      </c>
      <c r="D4" s="19"/>
      <c r="E4" s="44">
        <f>D4*(1+$J$2/12)^12</f>
        <v>0</v>
      </c>
      <c r="F4" s="17"/>
      <c r="G4" s="44">
        <f>+D4*(1+3.5%)</f>
        <v>0</v>
      </c>
      <c r="H4" s="87">
        <f>E4-G4</f>
        <v>0</v>
      </c>
      <c r="I4" s="87"/>
      <c r="J4" s="16"/>
      <c r="K4" s="5"/>
      <c r="L4" s="14" t="s">
        <v>16</v>
      </c>
      <c r="M4" s="1" t="s">
        <v>4</v>
      </c>
      <c r="N4" s="2">
        <v>4.4999999999999998E-2</v>
      </c>
    </row>
    <row r="5" spans="1:14" ht="15" customHeight="1">
      <c r="A5" s="17">
        <f>A4+1</f>
        <v>46</v>
      </c>
      <c r="B5" s="18">
        <f t="shared" ref="B5:B68" si="0">IF(A5&gt;=85,0,IF(AND(A5&gt;59,A5&lt;86),2,1))</f>
        <v>1</v>
      </c>
      <c r="C5" s="18">
        <f>IF(A5&gt;84,0,1)</f>
        <v>1</v>
      </c>
      <c r="D5" s="19"/>
      <c r="E5" s="44">
        <f t="shared" ref="E5:E68" si="1">(D5+E4)*(1+$J$2/12)^12</f>
        <v>0</v>
      </c>
      <c r="F5" s="17"/>
      <c r="G5" s="44">
        <f t="shared" ref="G5:G68" si="2">(G4+D5)*(1+3.5%)</f>
        <v>0</v>
      </c>
      <c r="H5" s="87">
        <f>E5-G5</f>
        <v>0</v>
      </c>
      <c r="I5" s="87"/>
      <c r="J5" s="16"/>
      <c r="K5" s="5"/>
      <c r="L5" s="14" t="s">
        <v>17</v>
      </c>
      <c r="M5" s="1" t="s">
        <v>4</v>
      </c>
      <c r="N5" s="2">
        <v>0.05</v>
      </c>
    </row>
    <row r="6" spans="1:14" ht="15" customHeight="1">
      <c r="A6" s="17">
        <f>A5+1</f>
        <v>47</v>
      </c>
      <c r="B6" s="18">
        <f t="shared" si="0"/>
        <v>1</v>
      </c>
      <c r="C6" s="18">
        <f t="shared" ref="C6:C69" si="3">IF(A6&gt;84,0,1)</f>
        <v>1</v>
      </c>
      <c r="D6" s="19"/>
      <c r="E6" s="44">
        <f t="shared" si="1"/>
        <v>0</v>
      </c>
      <c r="F6" s="17"/>
      <c r="G6" s="44">
        <f>(G5+D6)*(1+3.5%)</f>
        <v>0</v>
      </c>
      <c r="H6" s="87">
        <f>E6-G6</f>
        <v>0</v>
      </c>
      <c r="I6" s="87"/>
      <c r="J6" s="16"/>
      <c r="K6" s="5"/>
      <c r="L6" s="14" t="s">
        <v>18</v>
      </c>
      <c r="M6" s="1" t="s">
        <v>4</v>
      </c>
      <c r="N6" s="2">
        <v>0.06</v>
      </c>
    </row>
    <row r="7" spans="1:14" ht="15" customHeight="1">
      <c r="A7" s="17">
        <f t="shared" ref="A7:A70" si="4">A6+1</f>
        <v>48</v>
      </c>
      <c r="B7" s="18">
        <f t="shared" si="0"/>
        <v>1</v>
      </c>
      <c r="C7" s="18">
        <f t="shared" si="3"/>
        <v>1</v>
      </c>
      <c r="D7" s="19">
        <f t="shared" ref="D7:D70" si="5">$D$2*B7</f>
        <v>1500</v>
      </c>
      <c r="E7" s="44">
        <f t="shared" si="1"/>
        <v>1568.9097375608844</v>
      </c>
      <c r="F7" s="17">
        <f>D2</f>
        <v>1500</v>
      </c>
      <c r="G7" s="44">
        <f t="shared" si="2"/>
        <v>1552.4999999999998</v>
      </c>
      <c r="H7" s="87">
        <f t="shared" ref="H7:H70" si="6">E7-G7</f>
        <v>16.409737560884651</v>
      </c>
      <c r="I7" s="87"/>
      <c r="J7" s="16"/>
      <c r="K7" s="5"/>
      <c r="L7" s="5"/>
      <c r="M7" s="1" t="s">
        <v>4</v>
      </c>
      <c r="N7" s="2">
        <v>0.09</v>
      </c>
    </row>
    <row r="8" spans="1:14" ht="15" customHeight="1">
      <c r="A8" s="17">
        <f t="shared" si="4"/>
        <v>49</v>
      </c>
      <c r="B8" s="18">
        <f t="shared" si="0"/>
        <v>1</v>
      </c>
      <c r="C8" s="18">
        <f t="shared" si="3"/>
        <v>1</v>
      </c>
      <c r="D8" s="19">
        <f t="shared" si="5"/>
        <v>1500</v>
      </c>
      <c r="E8" s="44">
        <f t="shared" si="1"/>
        <v>3209.8949139697929</v>
      </c>
      <c r="F8" s="17">
        <f>(F7+D8)*C8</f>
        <v>3000</v>
      </c>
      <c r="G8" s="44">
        <f>((G7+D8)*(1+3.5%))*C8</f>
        <v>3159.3374999999996</v>
      </c>
      <c r="H8" s="87">
        <f t="shared" si="6"/>
        <v>50.557413969793288</v>
      </c>
      <c r="I8" s="87"/>
      <c r="J8" s="16"/>
      <c r="K8" s="5"/>
      <c r="L8" s="5"/>
    </row>
    <row r="9" spans="1:14" ht="15" customHeight="1">
      <c r="A9" s="17">
        <f t="shared" si="4"/>
        <v>50</v>
      </c>
      <c r="B9" s="18">
        <f t="shared" si="0"/>
        <v>1</v>
      </c>
      <c r="C9" s="18">
        <f t="shared" si="3"/>
        <v>1</v>
      </c>
      <c r="D9" s="19">
        <f t="shared" si="5"/>
        <v>1500</v>
      </c>
      <c r="E9" s="44">
        <f t="shared" si="1"/>
        <v>4926.2666622771276</v>
      </c>
      <c r="F9" s="17">
        <f t="shared" ref="F9:F72" si="7">(F8+D9)*C9</f>
        <v>4500</v>
      </c>
      <c r="G9" s="52">
        <f t="shared" ref="G9:G72" si="8">((G8+D9)*(1+3.5%))*C9</f>
        <v>4822.4143124999991</v>
      </c>
      <c r="H9" s="87">
        <f t="shared" si="6"/>
        <v>103.85234977712844</v>
      </c>
      <c r="I9" s="87"/>
      <c r="J9" s="16"/>
      <c r="K9" s="5"/>
      <c r="L9" s="5"/>
    </row>
    <row r="10" spans="1:14" ht="15" customHeight="1">
      <c r="A10" s="17">
        <f t="shared" si="4"/>
        <v>51</v>
      </c>
      <c r="B10" s="18">
        <f t="shared" si="0"/>
        <v>1</v>
      </c>
      <c r="C10" s="18">
        <f t="shared" si="3"/>
        <v>1</v>
      </c>
      <c r="D10" s="19">
        <f t="shared" si="5"/>
        <v>1500</v>
      </c>
      <c r="E10" s="44">
        <f t="shared" si="1"/>
        <v>6721.4882284063124</v>
      </c>
      <c r="F10" s="17">
        <f t="shared" si="7"/>
        <v>6000</v>
      </c>
      <c r="G10" s="52">
        <f t="shared" si="8"/>
        <v>6543.6988134374988</v>
      </c>
      <c r="H10" s="87">
        <f t="shared" si="6"/>
        <v>177.78941496881362</v>
      </c>
      <c r="I10" s="87"/>
      <c r="J10" s="16"/>
      <c r="K10" s="5"/>
      <c r="L10" s="5"/>
    </row>
    <row r="11" spans="1:14" ht="15" customHeight="1">
      <c r="A11" s="17">
        <f t="shared" si="4"/>
        <v>52</v>
      </c>
      <c r="B11" s="18">
        <f t="shared" si="0"/>
        <v>1</v>
      </c>
      <c r="C11" s="18">
        <f t="shared" si="3"/>
        <v>1</v>
      </c>
      <c r="D11" s="19">
        <f t="shared" si="5"/>
        <v>1500</v>
      </c>
      <c r="E11" s="44">
        <f t="shared" si="1"/>
        <v>8599.1819591925669</v>
      </c>
      <c r="F11" s="17">
        <f t="shared" si="7"/>
        <v>7500</v>
      </c>
      <c r="G11" s="52">
        <f t="shared" si="8"/>
        <v>8325.2282719078103</v>
      </c>
      <c r="H11" s="87">
        <f t="shared" si="6"/>
        <v>273.9536872847566</v>
      </c>
      <c r="I11" s="87"/>
      <c r="J11" s="16"/>
      <c r="K11" s="5"/>
      <c r="L11" s="5"/>
    </row>
    <row r="12" spans="1:14" ht="15" customHeight="1">
      <c r="A12" s="17">
        <f t="shared" si="4"/>
        <v>53</v>
      </c>
      <c r="B12" s="18">
        <f t="shared" si="0"/>
        <v>1</v>
      </c>
      <c r="C12" s="18">
        <f t="shared" si="3"/>
        <v>1</v>
      </c>
      <c r="D12" s="19">
        <f t="shared" si="5"/>
        <v>1500</v>
      </c>
      <c r="E12" s="44">
        <f t="shared" si="1"/>
        <v>10563.136611450953</v>
      </c>
      <c r="F12" s="17">
        <f t="shared" si="7"/>
        <v>9000</v>
      </c>
      <c r="G12" s="52">
        <f t="shared" si="8"/>
        <v>10169.111261424583</v>
      </c>
      <c r="H12" s="87">
        <f t="shared" si="6"/>
        <v>394.02535002636978</v>
      </c>
      <c r="I12" s="87"/>
      <c r="J12" s="16"/>
      <c r="K12" s="5"/>
      <c r="L12" s="5"/>
    </row>
    <row r="13" spans="1:14" ht="15" customHeight="1">
      <c r="A13" s="17">
        <f t="shared" si="4"/>
        <v>54</v>
      </c>
      <c r="B13" s="18">
        <f t="shared" si="0"/>
        <v>1</v>
      </c>
      <c r="C13" s="18">
        <f t="shared" si="3"/>
        <v>1</v>
      </c>
      <c r="D13" s="19">
        <f t="shared" si="5"/>
        <v>1500</v>
      </c>
      <c r="E13" s="44">
        <f t="shared" si="1"/>
        <v>12617.31499682174</v>
      </c>
      <c r="F13" s="17">
        <f t="shared" si="7"/>
        <v>10500</v>
      </c>
      <c r="G13" s="52">
        <f t="shared" si="8"/>
        <v>12077.530155574443</v>
      </c>
      <c r="H13" s="87">
        <f t="shared" si="6"/>
        <v>539.78484124729766</v>
      </c>
      <c r="I13" s="87"/>
      <c r="J13" s="16"/>
      <c r="K13" s="5"/>
      <c r="L13" s="5"/>
    </row>
    <row r="14" spans="1:14" ht="15" customHeight="1">
      <c r="A14" s="17">
        <f t="shared" si="4"/>
        <v>55</v>
      </c>
      <c r="B14" s="18">
        <f t="shared" si="0"/>
        <v>1</v>
      </c>
      <c r="C14" s="18">
        <f t="shared" si="3"/>
        <v>1</v>
      </c>
      <c r="D14" s="19">
        <f t="shared" si="5"/>
        <v>1500</v>
      </c>
      <c r="E14" s="44">
        <f t="shared" si="1"/>
        <v>14765.861977818622</v>
      </c>
      <c r="F14" s="17">
        <f t="shared" si="7"/>
        <v>12000</v>
      </c>
      <c r="G14" s="52">
        <f t="shared" si="8"/>
        <v>14052.743711019548</v>
      </c>
      <c r="H14" s="87">
        <f t="shared" si="6"/>
        <v>713.11826679907426</v>
      </c>
      <c r="I14" s="87"/>
      <c r="J14" s="16"/>
      <c r="K14" s="5"/>
      <c r="L14" s="5"/>
    </row>
    <row r="15" spans="1:14" ht="15" customHeight="1">
      <c r="A15" s="17">
        <f t="shared" si="4"/>
        <v>56</v>
      </c>
      <c r="B15" s="18">
        <f t="shared" si="0"/>
        <v>1</v>
      </c>
      <c r="C15" s="18">
        <f t="shared" si="3"/>
        <v>1</v>
      </c>
      <c r="D15" s="19">
        <f t="shared" si="5"/>
        <v>1500</v>
      </c>
      <c r="E15" s="44">
        <f t="shared" si="1"/>
        <v>17013.112831213988</v>
      </c>
      <c r="F15" s="17">
        <f t="shared" si="7"/>
        <v>13500</v>
      </c>
      <c r="G15" s="52">
        <f t="shared" si="8"/>
        <v>16097.08974090523</v>
      </c>
      <c r="H15" s="87">
        <f t="shared" si="6"/>
        <v>916.02309030875767</v>
      </c>
      <c r="I15" s="87"/>
      <c r="J15" s="16"/>
      <c r="K15" s="5"/>
      <c r="L15" s="5"/>
    </row>
    <row r="16" spans="1:14" ht="15" customHeight="1">
      <c r="A16" s="17">
        <f t="shared" si="4"/>
        <v>57</v>
      </c>
      <c r="B16" s="18">
        <f t="shared" si="0"/>
        <v>1</v>
      </c>
      <c r="C16" s="18">
        <f t="shared" si="3"/>
        <v>1</v>
      </c>
      <c r="D16" s="19">
        <f t="shared" si="5"/>
        <v>1500</v>
      </c>
      <c r="E16" s="44">
        <f t="shared" si="1"/>
        <v>19363.601995636654</v>
      </c>
      <c r="F16" s="17">
        <f t="shared" si="7"/>
        <v>15000</v>
      </c>
      <c r="G16" s="52">
        <f t="shared" si="8"/>
        <v>18212.987881836911</v>
      </c>
      <c r="H16" s="87">
        <f t="shared" si="6"/>
        <v>1150.6141137997438</v>
      </c>
      <c r="I16" s="87"/>
      <c r="J16" s="16"/>
      <c r="K16" s="5"/>
      <c r="L16" s="5"/>
    </row>
    <row r="17" spans="1:12" ht="15" customHeight="1">
      <c r="A17" s="17">
        <f t="shared" si="4"/>
        <v>58</v>
      </c>
      <c r="B17" s="18">
        <f t="shared" si="0"/>
        <v>1</v>
      </c>
      <c r="C17" s="18">
        <f t="shared" si="3"/>
        <v>1</v>
      </c>
      <c r="D17" s="19">
        <f t="shared" si="5"/>
        <v>1500</v>
      </c>
      <c r="E17" s="44">
        <f t="shared" si="1"/>
        <v>21822.072221032697</v>
      </c>
      <c r="F17" s="17">
        <f t="shared" si="7"/>
        <v>16500</v>
      </c>
      <c r="G17" s="52">
        <f t="shared" si="8"/>
        <v>20402.9424577012</v>
      </c>
      <c r="H17" s="87">
        <f t="shared" si="6"/>
        <v>1419.1297633314971</v>
      </c>
      <c r="I17" s="87"/>
      <c r="J17" s="16"/>
      <c r="K17" s="5"/>
      <c r="L17" s="5"/>
    </row>
    <row r="18" spans="1:12" ht="15" customHeight="1">
      <c r="A18" s="17">
        <f t="shared" si="4"/>
        <v>59</v>
      </c>
      <c r="B18" s="18">
        <f t="shared" si="0"/>
        <v>1</v>
      </c>
      <c r="C18" s="18">
        <f t="shared" si="3"/>
        <v>1</v>
      </c>
      <c r="D18" s="19">
        <f t="shared" si="5"/>
        <v>1500</v>
      </c>
      <c r="E18" s="44">
        <f t="shared" si="1"/>
        <v>24393.484138450935</v>
      </c>
      <c r="F18" s="17">
        <f t="shared" si="7"/>
        <v>18000</v>
      </c>
      <c r="G18" s="52">
        <f t="shared" si="8"/>
        <v>22669.545443720741</v>
      </c>
      <c r="H18" s="87">
        <f t="shared" si="6"/>
        <v>1723.9386947301937</v>
      </c>
      <c r="I18" s="87"/>
      <c r="J18" s="16"/>
      <c r="K18" s="5"/>
      <c r="L18" s="5"/>
    </row>
    <row r="19" spans="1:12" ht="15" customHeight="1">
      <c r="A19" s="17">
        <f t="shared" si="4"/>
        <v>60</v>
      </c>
      <c r="B19" s="18">
        <f t="shared" si="0"/>
        <v>2</v>
      </c>
      <c r="C19" s="18">
        <f t="shared" si="3"/>
        <v>1</v>
      </c>
      <c r="D19" s="19">
        <f t="shared" si="5"/>
        <v>3000</v>
      </c>
      <c r="E19" s="44">
        <f t="shared" si="1"/>
        <v>28651.936007023538</v>
      </c>
      <c r="F19" s="17">
        <f t="shared" si="7"/>
        <v>21000</v>
      </c>
      <c r="G19" s="52">
        <f t="shared" si="8"/>
        <v>26567.979534250964</v>
      </c>
      <c r="H19" s="87">
        <f t="shared" si="6"/>
        <v>2083.9564727725738</v>
      </c>
      <c r="I19" s="87"/>
      <c r="J19" s="16"/>
      <c r="K19" s="5"/>
      <c r="L19" s="5"/>
    </row>
    <row r="20" spans="1:12" ht="15" customHeight="1">
      <c r="A20" s="17">
        <f t="shared" si="4"/>
        <v>61</v>
      </c>
      <c r="B20" s="18">
        <f t="shared" si="0"/>
        <v>2</v>
      </c>
      <c r="C20" s="18">
        <f t="shared" si="3"/>
        <v>1</v>
      </c>
      <c r="D20" s="19">
        <f t="shared" si="5"/>
        <v>3000</v>
      </c>
      <c r="E20" s="44">
        <f t="shared" si="1"/>
        <v>33106.020409382138</v>
      </c>
      <c r="F20" s="17">
        <f t="shared" si="7"/>
        <v>24000</v>
      </c>
      <c r="G20" s="52">
        <f t="shared" si="8"/>
        <v>30602.858817949746</v>
      </c>
      <c r="H20" s="87">
        <f t="shared" si="6"/>
        <v>2503.161591432392</v>
      </c>
      <c r="I20" s="87"/>
      <c r="J20" s="16"/>
      <c r="K20" s="5"/>
      <c r="L20" s="5"/>
    </row>
    <row r="21" spans="1:12" ht="15" customHeight="1">
      <c r="A21" s="17">
        <f t="shared" si="4"/>
        <v>62</v>
      </c>
      <c r="B21" s="18">
        <f t="shared" si="0"/>
        <v>2</v>
      </c>
      <c r="C21" s="18">
        <f t="shared" si="3"/>
        <v>1</v>
      </c>
      <c r="D21" s="19">
        <f t="shared" si="5"/>
        <v>3000</v>
      </c>
      <c r="E21" s="44">
        <f t="shared" si="1"/>
        <v>37764.724669901108</v>
      </c>
      <c r="F21" s="17">
        <f t="shared" si="7"/>
        <v>27000</v>
      </c>
      <c r="G21" s="52">
        <f t="shared" si="8"/>
        <v>34778.958876577984</v>
      </c>
      <c r="H21" s="87">
        <f t="shared" si="6"/>
        <v>2985.7657933231239</v>
      </c>
      <c r="I21" s="87"/>
      <c r="J21" s="16"/>
      <c r="K21" s="5"/>
      <c r="L21" s="5"/>
    </row>
    <row r="22" spans="1:12" ht="15" customHeight="1">
      <c r="A22" s="17">
        <f t="shared" si="4"/>
        <v>63</v>
      </c>
      <c r="B22" s="18">
        <f t="shared" si="0"/>
        <v>2</v>
      </c>
      <c r="C22" s="18">
        <f t="shared" si="3"/>
        <v>1</v>
      </c>
      <c r="D22" s="19">
        <f t="shared" si="5"/>
        <v>3000</v>
      </c>
      <c r="E22" s="44">
        <f t="shared" si="1"/>
        <v>42637.448989064171</v>
      </c>
      <c r="F22" s="17">
        <f t="shared" si="7"/>
        <v>30000</v>
      </c>
      <c r="G22" s="52">
        <f t="shared" si="8"/>
        <v>39101.222437258213</v>
      </c>
      <c r="H22" s="87">
        <f t="shared" si="6"/>
        <v>3536.2265518059576</v>
      </c>
      <c r="I22" s="87"/>
      <c r="J22" s="16"/>
      <c r="K22" s="5"/>
      <c r="L22" s="5"/>
    </row>
    <row r="23" spans="1:12" ht="15" customHeight="1">
      <c r="A23" s="17">
        <f t="shared" si="4"/>
        <v>64</v>
      </c>
      <c r="B23" s="18">
        <f t="shared" si="0"/>
        <v>2</v>
      </c>
      <c r="C23" s="18">
        <f t="shared" si="3"/>
        <v>1</v>
      </c>
      <c r="D23" s="19">
        <f t="shared" si="5"/>
        <v>3000</v>
      </c>
      <c r="E23" s="44">
        <f t="shared" si="1"/>
        <v>47734.025410920607</v>
      </c>
      <c r="F23" s="17">
        <f t="shared" si="7"/>
        <v>33000</v>
      </c>
      <c r="G23" s="52">
        <f t="shared" si="8"/>
        <v>43574.765222562244</v>
      </c>
      <c r="H23" s="87">
        <f t="shared" si="6"/>
        <v>4159.2601883583629</v>
      </c>
      <c r="I23" s="87"/>
      <c r="J23" s="16"/>
      <c r="K23" s="5"/>
      <c r="L23" s="5"/>
    </row>
    <row r="24" spans="1:12" ht="15" customHeight="1">
      <c r="A24" s="17">
        <f t="shared" si="4"/>
        <v>65</v>
      </c>
      <c r="B24" s="18">
        <f t="shared" si="0"/>
        <v>2</v>
      </c>
      <c r="C24" s="18">
        <f t="shared" si="3"/>
        <v>1</v>
      </c>
      <c r="D24" s="19">
        <f t="shared" si="5"/>
        <v>3000</v>
      </c>
      <c r="E24" s="44">
        <f t="shared" si="1"/>
        <v>53064.737661903127</v>
      </c>
      <c r="F24" s="17">
        <f t="shared" si="7"/>
        <v>36000</v>
      </c>
      <c r="G24" s="52">
        <f t="shared" si="8"/>
        <v>48204.882005351916</v>
      </c>
      <c r="H24" s="87">
        <f t="shared" si="6"/>
        <v>4859.8556565512117</v>
      </c>
      <c r="I24" s="87"/>
      <c r="J24" s="16"/>
      <c r="K24" s="5"/>
      <c r="L24" s="5"/>
    </row>
    <row r="25" spans="1:12" ht="15" customHeight="1">
      <c r="A25" s="17">
        <f t="shared" si="4"/>
        <v>66</v>
      </c>
      <c r="B25" s="18">
        <f t="shared" si="0"/>
        <v>2</v>
      </c>
      <c r="C25" s="18">
        <f t="shared" si="3"/>
        <v>1</v>
      </c>
      <c r="D25" s="19">
        <f t="shared" si="5"/>
        <v>3000</v>
      </c>
      <c r="E25" s="44">
        <f t="shared" si="1"/>
        <v>58640.341901037507</v>
      </c>
      <c r="F25" s="17">
        <f t="shared" si="7"/>
        <v>39000</v>
      </c>
      <c r="G25" s="52">
        <f t="shared" si="8"/>
        <v>52997.05287553923</v>
      </c>
      <c r="H25" s="87">
        <f t="shared" si="6"/>
        <v>5643.2890254982776</v>
      </c>
      <c r="I25" s="87"/>
      <c r="J25" s="16"/>
      <c r="K25" s="5"/>
      <c r="L25" s="5"/>
    </row>
    <row r="26" spans="1:12" ht="15" customHeight="1">
      <c r="A26" s="17">
        <f t="shared" si="4"/>
        <v>67</v>
      </c>
      <c r="B26" s="18">
        <f t="shared" si="0"/>
        <v>2</v>
      </c>
      <c r="C26" s="18">
        <f t="shared" si="3"/>
        <v>1</v>
      </c>
      <c r="D26" s="19">
        <f t="shared" si="5"/>
        <v>3000</v>
      </c>
      <c r="E26" s="44">
        <f t="shared" si="1"/>
        <v>64472.08842341329</v>
      </c>
      <c r="F26" s="17">
        <f t="shared" si="7"/>
        <v>42000</v>
      </c>
      <c r="G26" s="52">
        <f t="shared" si="8"/>
        <v>57956.949726183098</v>
      </c>
      <c r="H26" s="87">
        <f t="shared" si="6"/>
        <v>6515.1386972301916</v>
      </c>
      <c r="I26" s="87"/>
      <c r="J26" s="16"/>
      <c r="K26" s="5"/>
      <c r="L26" s="5"/>
    </row>
    <row r="27" spans="1:12" ht="15" customHeight="1">
      <c r="A27" s="17">
        <f t="shared" si="4"/>
        <v>68</v>
      </c>
      <c r="B27" s="18">
        <f t="shared" si="0"/>
        <v>2</v>
      </c>
      <c r="C27" s="18">
        <f t="shared" si="3"/>
        <v>1</v>
      </c>
      <c r="D27" s="19">
        <f t="shared" si="5"/>
        <v>3000</v>
      </c>
      <c r="E27" s="44">
        <f t="shared" si="1"/>
        <v>70571.744360708079</v>
      </c>
      <c r="F27" s="17">
        <f t="shared" si="7"/>
        <v>45000</v>
      </c>
      <c r="G27" s="52">
        <f t="shared" si="8"/>
        <v>63090.442966599505</v>
      </c>
      <c r="H27" s="87">
        <f t="shared" si="6"/>
        <v>7481.3013941085737</v>
      </c>
      <c r="I27" s="87"/>
      <c r="J27" s="16"/>
      <c r="K27" s="5"/>
      <c r="L27" s="5"/>
    </row>
    <row r="28" spans="1:12" ht="15" customHeight="1">
      <c r="A28" s="17">
        <f t="shared" si="4"/>
        <v>69</v>
      </c>
      <c r="B28" s="18">
        <f t="shared" si="0"/>
        <v>2</v>
      </c>
      <c r="C28" s="18">
        <f t="shared" si="3"/>
        <v>1</v>
      </c>
      <c r="D28" s="19">
        <f t="shared" si="5"/>
        <v>3000</v>
      </c>
      <c r="E28" s="44">
        <f t="shared" si="1"/>
        <v>76951.617424569995</v>
      </c>
      <c r="F28" s="17">
        <f t="shared" si="7"/>
        <v>48000</v>
      </c>
      <c r="G28" s="52">
        <f t="shared" si="8"/>
        <v>68403.608470430496</v>
      </c>
      <c r="H28" s="87">
        <f t="shared" si="6"/>
        <v>8548.0089541394991</v>
      </c>
      <c r="I28" s="87"/>
      <c r="J28" s="16"/>
      <c r="K28" s="5"/>
      <c r="L28" s="5"/>
    </row>
    <row r="29" spans="1:12" ht="15" customHeight="1">
      <c r="A29" s="17">
        <f t="shared" si="4"/>
        <v>70</v>
      </c>
      <c r="B29" s="18">
        <f t="shared" si="0"/>
        <v>2</v>
      </c>
      <c r="C29" s="18">
        <f t="shared" si="3"/>
        <v>1</v>
      </c>
      <c r="D29" s="19">
        <f t="shared" si="5"/>
        <v>3000</v>
      </c>
      <c r="E29" s="44">
        <f t="shared" si="1"/>
        <v>83624.580740766891</v>
      </c>
      <c r="F29" s="17">
        <f t="shared" si="7"/>
        <v>51000</v>
      </c>
      <c r="G29" s="52">
        <f t="shared" si="8"/>
        <v>73902.734766895563</v>
      </c>
      <c r="H29" s="87">
        <f t="shared" si="6"/>
        <v>9721.8459738713282</v>
      </c>
      <c r="I29" s="87"/>
      <c r="J29" s="16"/>
      <c r="K29" s="5"/>
      <c r="L29" s="5"/>
    </row>
    <row r="30" spans="1:12" ht="15" customHeight="1">
      <c r="A30" s="17">
        <f t="shared" si="4"/>
        <v>71</v>
      </c>
      <c r="B30" s="18">
        <f t="shared" si="0"/>
        <v>2</v>
      </c>
      <c r="C30" s="18">
        <f t="shared" si="3"/>
        <v>1</v>
      </c>
      <c r="D30" s="19">
        <f t="shared" si="5"/>
        <v>3000</v>
      </c>
      <c r="E30" s="44">
        <f t="shared" si="1"/>
        <v>90604.098824212153</v>
      </c>
      <c r="F30" s="17">
        <f t="shared" si="7"/>
        <v>54000</v>
      </c>
      <c r="G30" s="52">
        <f t="shared" si="8"/>
        <v>79594.330483736907</v>
      </c>
      <c r="H30" s="87">
        <f t="shared" si="6"/>
        <v>11009.768340475246</v>
      </c>
      <c r="I30" s="87"/>
      <c r="J30" s="16"/>
      <c r="K30" s="5"/>
      <c r="L30" s="5"/>
    </row>
    <row r="31" spans="1:12" ht="15" customHeight="1">
      <c r="A31" s="17">
        <f t="shared" si="4"/>
        <v>72</v>
      </c>
      <c r="B31" s="18">
        <f t="shared" si="0"/>
        <v>2</v>
      </c>
      <c r="C31" s="18">
        <f t="shared" si="3"/>
        <v>1</v>
      </c>
      <c r="D31" s="19">
        <f t="shared" si="5"/>
        <v>3000</v>
      </c>
      <c r="E31" s="44">
        <f t="shared" si="1"/>
        <v>97904.254747278523</v>
      </c>
      <c r="F31" s="17">
        <f t="shared" si="7"/>
        <v>57000</v>
      </c>
      <c r="G31" s="52">
        <f t="shared" si="8"/>
        <v>85485.132050667686</v>
      </c>
      <c r="H31" s="87">
        <f t="shared" si="6"/>
        <v>12419.122696610837</v>
      </c>
      <c r="I31" s="87"/>
      <c r="J31" s="16"/>
      <c r="K31" s="5"/>
      <c r="L31" s="5"/>
    </row>
    <row r="32" spans="1:12" ht="15" customHeight="1">
      <c r="A32" s="17">
        <f t="shared" si="4"/>
        <v>73</v>
      </c>
      <c r="B32" s="18">
        <f t="shared" si="0"/>
        <v>2</v>
      </c>
      <c r="C32" s="18">
        <f t="shared" si="3"/>
        <v>1</v>
      </c>
      <c r="D32" s="19">
        <f t="shared" si="5"/>
        <v>3000</v>
      </c>
      <c r="E32" s="44">
        <f t="shared" si="1"/>
        <v>105539.77855621958</v>
      </c>
      <c r="F32" s="17">
        <f t="shared" si="7"/>
        <v>60000</v>
      </c>
      <c r="G32" s="52">
        <f t="shared" si="8"/>
        <v>91582.111672441053</v>
      </c>
      <c r="H32" s="87">
        <f t="shared" si="6"/>
        <v>13957.666883778526</v>
      </c>
      <c r="I32" s="87"/>
      <c r="J32" s="16"/>
      <c r="K32" s="5"/>
      <c r="L32" s="5"/>
    </row>
    <row r="33" spans="1:12" ht="15" customHeight="1">
      <c r="A33" s="17">
        <f t="shared" si="4"/>
        <v>74</v>
      </c>
      <c r="B33" s="18">
        <f t="shared" si="0"/>
        <v>2</v>
      </c>
      <c r="C33" s="18">
        <f t="shared" si="3"/>
        <v>1</v>
      </c>
      <c r="D33" s="19">
        <f t="shared" si="5"/>
        <v>3000</v>
      </c>
      <c r="E33" s="44">
        <f t="shared" si="1"/>
        <v>113526.07699303664</v>
      </c>
      <c r="F33" s="17">
        <f t="shared" si="7"/>
        <v>63000</v>
      </c>
      <c r="G33" s="52">
        <f t="shared" si="8"/>
        <v>97892.485580976485</v>
      </c>
      <c r="H33" s="87">
        <f t="shared" si="6"/>
        <v>15633.591412060152</v>
      </c>
      <c r="I33" s="87"/>
      <c r="J33" s="16"/>
      <c r="K33" s="5"/>
      <c r="L33" s="5"/>
    </row>
    <row r="34" spans="1:12" ht="15" customHeight="1">
      <c r="A34" s="17">
        <f t="shared" si="4"/>
        <v>75</v>
      </c>
      <c r="B34" s="18">
        <f t="shared" si="0"/>
        <v>2</v>
      </c>
      <c r="C34" s="18">
        <f t="shared" si="3"/>
        <v>1</v>
      </c>
      <c r="D34" s="19">
        <f t="shared" si="5"/>
        <v>3000</v>
      </c>
      <c r="E34" s="44">
        <f t="shared" si="1"/>
        <v>121879.264582763</v>
      </c>
      <c r="F34" s="17">
        <f t="shared" si="7"/>
        <v>66000</v>
      </c>
      <c r="G34" s="52">
        <f t="shared" si="8"/>
        <v>104423.72257631065</v>
      </c>
      <c r="H34" s="87">
        <f t="shared" si="6"/>
        <v>17455.54200645235</v>
      </c>
      <c r="I34" s="87"/>
      <c r="J34" s="16"/>
      <c r="K34" s="5"/>
      <c r="L34" s="5"/>
    </row>
    <row r="35" spans="1:12" ht="15" customHeight="1">
      <c r="A35" s="17">
        <f t="shared" si="4"/>
        <v>76</v>
      </c>
      <c r="B35" s="18">
        <f t="shared" si="0"/>
        <v>2</v>
      </c>
      <c r="C35" s="18">
        <f t="shared" si="3"/>
        <v>1</v>
      </c>
      <c r="D35" s="19">
        <f t="shared" si="5"/>
        <v>3000</v>
      </c>
      <c r="E35" s="44">
        <f t="shared" si="1"/>
        <v>130616.19614889263</v>
      </c>
      <c r="F35" s="17">
        <f t="shared" si="7"/>
        <v>69000</v>
      </c>
      <c r="G35" s="52">
        <f t="shared" si="8"/>
        <v>111183.55286648152</v>
      </c>
      <c r="H35" s="87">
        <f t="shared" si="6"/>
        <v>19432.643282411111</v>
      </c>
      <c r="I35" s="87"/>
      <c r="J35" s="16"/>
      <c r="K35" s="5"/>
      <c r="L35" s="5"/>
    </row>
    <row r="36" spans="1:12" ht="15" customHeight="1">
      <c r="A36" s="17">
        <f t="shared" si="4"/>
        <v>77</v>
      </c>
      <c r="B36" s="18">
        <f t="shared" si="0"/>
        <v>2</v>
      </c>
      <c r="C36" s="18">
        <f t="shared" si="3"/>
        <v>1</v>
      </c>
      <c r="D36" s="19">
        <f t="shared" si="5"/>
        <v>3000</v>
      </c>
      <c r="E36" s="44">
        <f t="shared" si="1"/>
        <v>139754.50082256185</v>
      </c>
      <c r="F36" s="17">
        <f t="shared" si="7"/>
        <v>72000</v>
      </c>
      <c r="G36" s="52">
        <f t="shared" si="8"/>
        <v>118179.97721680836</v>
      </c>
      <c r="H36" s="87">
        <f t="shared" si="6"/>
        <v>21574.523605753493</v>
      </c>
      <c r="I36" s="87"/>
      <c r="J36" s="16"/>
      <c r="K36" s="5"/>
      <c r="L36" s="5"/>
    </row>
    <row r="37" spans="1:12" ht="15" customHeight="1">
      <c r="A37" s="17">
        <f t="shared" si="4"/>
        <v>78</v>
      </c>
      <c r="B37" s="18">
        <f t="shared" si="0"/>
        <v>2</v>
      </c>
      <c r="C37" s="18">
        <f t="shared" si="3"/>
        <v>1</v>
      </c>
      <c r="D37" s="19">
        <f t="shared" si="5"/>
        <v>3000</v>
      </c>
      <c r="E37" s="44">
        <f t="shared" si="1"/>
        <v>149312.61761410703</v>
      </c>
      <c r="F37" s="17">
        <f t="shared" si="7"/>
        <v>75000</v>
      </c>
      <c r="G37" s="52">
        <f t="shared" si="8"/>
        <v>125421.27641939664</v>
      </c>
      <c r="H37" s="87">
        <f t="shared" si="6"/>
        <v>23891.341194710389</v>
      </c>
      <c r="I37" s="87"/>
      <c r="J37" s="16"/>
      <c r="K37" s="5"/>
      <c r="L37" s="5"/>
    </row>
    <row r="38" spans="1:12" ht="15" customHeight="1">
      <c r="A38" s="17">
        <f t="shared" si="4"/>
        <v>79</v>
      </c>
      <c r="B38" s="18">
        <f t="shared" si="0"/>
        <v>2</v>
      </c>
      <c r="C38" s="18">
        <f t="shared" si="3"/>
        <v>1</v>
      </c>
      <c r="D38" s="19">
        <f t="shared" si="5"/>
        <v>3000</v>
      </c>
      <c r="E38" s="44">
        <f t="shared" si="1"/>
        <v>159309.83261877333</v>
      </c>
      <c r="F38" s="17">
        <f t="shared" si="7"/>
        <v>78000</v>
      </c>
      <c r="G38" s="52">
        <f t="shared" si="8"/>
        <v>132916.02109407552</v>
      </c>
      <c r="H38" s="87">
        <f t="shared" si="6"/>
        <v>26393.811524697812</v>
      </c>
      <c r="I38" s="87"/>
      <c r="J38" s="16"/>
      <c r="K38" s="5"/>
      <c r="L38" s="5"/>
    </row>
    <row r="39" spans="1:12" ht="15" customHeight="1">
      <c r="A39" s="17">
        <f t="shared" si="4"/>
        <v>80</v>
      </c>
      <c r="B39" s="18">
        <f t="shared" si="0"/>
        <v>2</v>
      </c>
      <c r="C39" s="18">
        <f t="shared" si="3"/>
        <v>1</v>
      </c>
      <c r="D39" s="19">
        <f t="shared" si="5"/>
        <v>3000</v>
      </c>
      <c r="E39" s="44">
        <f t="shared" si="1"/>
        <v>169766.31793164715</v>
      </c>
      <c r="F39" s="17">
        <f t="shared" si="7"/>
        <v>81000</v>
      </c>
      <c r="G39" s="52">
        <f t="shared" si="8"/>
        <v>140673.08183236816</v>
      </c>
      <c r="H39" s="87">
        <f t="shared" si="6"/>
        <v>29093.236099278991</v>
      </c>
      <c r="I39" s="87"/>
      <c r="J39" s="16"/>
      <c r="K39" s="5"/>
      <c r="L39" s="5"/>
    </row>
    <row r="40" spans="1:12" ht="15" customHeight="1">
      <c r="A40" s="17">
        <f t="shared" si="4"/>
        <v>81</v>
      </c>
      <c r="B40" s="18">
        <f t="shared" si="0"/>
        <v>2</v>
      </c>
      <c r="C40" s="18">
        <f t="shared" si="3"/>
        <v>1</v>
      </c>
      <c r="D40" s="19">
        <f t="shared" si="5"/>
        <v>3000</v>
      </c>
      <c r="E40" s="44">
        <f t="shared" si="1"/>
        <v>180703.17235033389</v>
      </c>
      <c r="F40" s="17">
        <f t="shared" si="7"/>
        <v>84000</v>
      </c>
      <c r="G40" s="52">
        <f t="shared" si="8"/>
        <v>148701.63969650102</v>
      </c>
      <c r="H40" s="87">
        <f t="shared" si="6"/>
        <v>32001.532653832866</v>
      </c>
      <c r="I40" s="87"/>
      <c r="J40" s="16"/>
      <c r="K40" s="5"/>
      <c r="L40" s="5"/>
    </row>
    <row r="41" spans="1:12" ht="15" customHeight="1">
      <c r="A41" s="17">
        <f t="shared" si="4"/>
        <v>82</v>
      </c>
      <c r="B41" s="18">
        <f t="shared" si="0"/>
        <v>2</v>
      </c>
      <c r="C41" s="18">
        <f t="shared" si="3"/>
        <v>1</v>
      </c>
      <c r="D41" s="19">
        <f t="shared" si="5"/>
        <v>3000</v>
      </c>
      <c r="E41" s="44">
        <f t="shared" si="1"/>
        <v>192142.4639475095</v>
      </c>
      <c r="F41" s="17">
        <f t="shared" si="7"/>
        <v>87000</v>
      </c>
      <c r="G41" s="52">
        <f t="shared" si="8"/>
        <v>157011.19708587855</v>
      </c>
      <c r="H41" s="87">
        <f t="shared" si="6"/>
        <v>35131.266861630953</v>
      </c>
      <c r="I41" s="87"/>
      <c r="J41" s="16"/>
      <c r="K41" s="5"/>
      <c r="L41" s="5"/>
    </row>
    <row r="42" spans="1:12" ht="15" customHeight="1">
      <c r="A42" s="17">
        <f t="shared" si="4"/>
        <v>83</v>
      </c>
      <c r="B42" s="18">
        <f t="shared" si="0"/>
        <v>2</v>
      </c>
      <c r="C42" s="18">
        <f t="shared" si="3"/>
        <v>1</v>
      </c>
      <c r="D42" s="19">
        <f t="shared" si="5"/>
        <v>3000</v>
      </c>
      <c r="E42" s="44">
        <f t="shared" si="1"/>
        <v>204107.27459924764</v>
      </c>
      <c r="F42" s="17">
        <f t="shared" si="7"/>
        <v>90000</v>
      </c>
      <c r="G42" s="52">
        <f t="shared" si="8"/>
        <v>165611.58898388428</v>
      </c>
      <c r="H42" s="87">
        <f t="shared" si="6"/>
        <v>38495.685615363356</v>
      </c>
      <c r="I42" s="87"/>
      <c r="J42" s="16"/>
      <c r="K42" s="5"/>
      <c r="L42" s="5"/>
    </row>
    <row r="43" spans="1:12" ht="15" customHeight="1">
      <c r="A43" s="17">
        <f t="shared" si="4"/>
        <v>84</v>
      </c>
      <c r="B43" s="18">
        <f t="shared" si="0"/>
        <v>2</v>
      </c>
      <c r="C43" s="18">
        <f t="shared" si="3"/>
        <v>1</v>
      </c>
      <c r="D43" s="19">
        <f t="shared" si="5"/>
        <v>3000</v>
      </c>
      <c r="E43" s="44">
        <f t="shared" si="1"/>
        <v>216621.74655897042</v>
      </c>
      <c r="F43" s="17">
        <f t="shared" si="7"/>
        <v>93000</v>
      </c>
      <c r="G43" s="52">
        <f t="shared" si="8"/>
        <v>174512.99459832022</v>
      </c>
      <c r="H43" s="87">
        <f t="shared" si="6"/>
        <v>42108.751960650203</v>
      </c>
      <c r="I43" s="87"/>
      <c r="J43" s="16"/>
      <c r="K43" s="5"/>
      <c r="L43" s="5"/>
    </row>
    <row r="44" spans="1:12" ht="15" customHeight="1">
      <c r="A44" s="17">
        <f t="shared" si="4"/>
        <v>85</v>
      </c>
      <c r="B44" s="18">
        <f t="shared" si="0"/>
        <v>0</v>
      </c>
      <c r="C44" s="18">
        <f t="shared" si="3"/>
        <v>0</v>
      </c>
      <c r="D44" s="19">
        <f t="shared" si="5"/>
        <v>0</v>
      </c>
      <c r="E44" s="44">
        <f t="shared" si="1"/>
        <v>226573.31169587647</v>
      </c>
      <c r="F44" s="17">
        <f t="shared" si="7"/>
        <v>0</v>
      </c>
      <c r="G44" s="52">
        <f t="shared" si="8"/>
        <v>0</v>
      </c>
      <c r="H44" s="87">
        <f t="shared" si="6"/>
        <v>226573.31169587647</v>
      </c>
      <c r="I44" s="87"/>
      <c r="J44" s="16"/>
      <c r="K44" s="5"/>
      <c r="L44" s="5"/>
    </row>
    <row r="45" spans="1:12" ht="15" customHeight="1">
      <c r="A45" s="17">
        <f t="shared" si="4"/>
        <v>86</v>
      </c>
      <c r="B45" s="18">
        <f t="shared" si="0"/>
        <v>0</v>
      </c>
      <c r="C45" s="18">
        <f t="shared" si="3"/>
        <v>0</v>
      </c>
      <c r="D45" s="19">
        <f t="shared" si="5"/>
        <v>0</v>
      </c>
      <c r="E45" s="44">
        <f t="shared" si="1"/>
        <v>236982.04999405201</v>
      </c>
      <c r="F45" s="17">
        <f t="shared" si="7"/>
        <v>0</v>
      </c>
      <c r="G45" s="52">
        <f t="shared" si="8"/>
        <v>0</v>
      </c>
      <c r="H45" s="87">
        <f t="shared" si="6"/>
        <v>236982.04999405201</v>
      </c>
      <c r="I45" s="87"/>
      <c r="J45" s="16"/>
      <c r="K45" s="5"/>
      <c r="L45" s="5"/>
    </row>
    <row r="46" spans="1:12" ht="15" customHeight="1">
      <c r="A46" s="17">
        <f t="shared" si="4"/>
        <v>87</v>
      </c>
      <c r="B46" s="18">
        <f t="shared" si="0"/>
        <v>0</v>
      </c>
      <c r="C46" s="18">
        <f t="shared" si="3"/>
        <v>0</v>
      </c>
      <c r="D46" s="19">
        <f t="shared" si="5"/>
        <v>0</v>
      </c>
      <c r="E46" s="44">
        <f t="shared" si="1"/>
        <v>247868.96390853901</v>
      </c>
      <c r="F46" s="17">
        <f t="shared" si="7"/>
        <v>0</v>
      </c>
      <c r="G46" s="52">
        <f t="shared" si="8"/>
        <v>0</v>
      </c>
      <c r="H46" s="87">
        <f t="shared" si="6"/>
        <v>247868.96390853901</v>
      </c>
      <c r="I46" s="87"/>
      <c r="J46" s="16"/>
      <c r="K46" s="5"/>
      <c r="L46" s="5"/>
    </row>
    <row r="47" spans="1:12" ht="15" customHeight="1">
      <c r="A47" s="17">
        <f t="shared" si="4"/>
        <v>88</v>
      </c>
      <c r="B47" s="18">
        <f t="shared" si="0"/>
        <v>0</v>
      </c>
      <c r="C47" s="18">
        <f t="shared" si="3"/>
        <v>0</v>
      </c>
      <c r="D47" s="19">
        <f t="shared" si="5"/>
        <v>0</v>
      </c>
      <c r="E47" s="44">
        <f t="shared" si="1"/>
        <v>259256.0207434895</v>
      </c>
      <c r="F47" s="17">
        <f t="shared" si="7"/>
        <v>0</v>
      </c>
      <c r="G47" s="52">
        <f t="shared" si="8"/>
        <v>0</v>
      </c>
      <c r="H47" s="87">
        <f t="shared" si="6"/>
        <v>259256.0207434895</v>
      </c>
      <c r="I47" s="87"/>
      <c r="J47" s="16"/>
      <c r="K47" s="5"/>
      <c r="L47" s="5"/>
    </row>
    <row r="48" spans="1:12" ht="15" customHeight="1">
      <c r="A48" s="17">
        <f t="shared" si="4"/>
        <v>89</v>
      </c>
      <c r="B48" s="18">
        <f t="shared" si="0"/>
        <v>0</v>
      </c>
      <c r="C48" s="18">
        <f t="shared" si="3"/>
        <v>0</v>
      </c>
      <c r="D48" s="19">
        <f t="shared" si="5"/>
        <v>0</v>
      </c>
      <c r="E48" s="44">
        <f t="shared" si="1"/>
        <v>271166.19697716489</v>
      </c>
      <c r="F48" s="17">
        <f t="shared" si="7"/>
        <v>0</v>
      </c>
      <c r="G48" s="52">
        <f t="shared" si="8"/>
        <v>0</v>
      </c>
      <c r="H48" s="87">
        <f t="shared" si="6"/>
        <v>271166.19697716489</v>
      </c>
      <c r="I48" s="87"/>
      <c r="J48" s="16"/>
      <c r="K48" s="5"/>
      <c r="L48" s="5"/>
    </row>
    <row r="49" spans="1:12" ht="15" customHeight="1">
      <c r="A49" s="17">
        <f t="shared" si="4"/>
        <v>90</v>
      </c>
      <c r="B49" s="18">
        <f t="shared" si="0"/>
        <v>0</v>
      </c>
      <c r="C49" s="18">
        <f t="shared" si="3"/>
        <v>0</v>
      </c>
      <c r="D49" s="19">
        <f t="shared" si="5"/>
        <v>0</v>
      </c>
      <c r="E49" s="44">
        <f t="shared" si="1"/>
        <v>283623.52462321788</v>
      </c>
      <c r="F49" s="17">
        <f t="shared" si="7"/>
        <v>0</v>
      </c>
      <c r="G49" s="52">
        <f t="shared" si="8"/>
        <v>0</v>
      </c>
      <c r="H49" s="87">
        <f t="shared" si="6"/>
        <v>283623.52462321788</v>
      </c>
      <c r="I49" s="87"/>
      <c r="J49" s="16"/>
      <c r="K49" s="5"/>
      <c r="L49" s="5"/>
    </row>
    <row r="50" spans="1:12" ht="15" customHeight="1">
      <c r="A50" s="17">
        <f t="shared" si="4"/>
        <v>91</v>
      </c>
      <c r="B50" s="18">
        <f t="shared" si="0"/>
        <v>0</v>
      </c>
      <c r="C50" s="18">
        <f t="shared" si="3"/>
        <v>0</v>
      </c>
      <c r="D50" s="19">
        <f t="shared" si="5"/>
        <v>0</v>
      </c>
      <c r="E50" s="44">
        <f t="shared" si="1"/>
        <v>296653.13972180383</v>
      </c>
      <c r="F50" s="17">
        <f t="shared" si="7"/>
        <v>0</v>
      </c>
      <c r="G50" s="52">
        <f t="shared" si="8"/>
        <v>0</v>
      </c>
      <c r="H50" s="87">
        <f t="shared" si="6"/>
        <v>296653.13972180383</v>
      </c>
      <c r="I50" s="87"/>
      <c r="J50" s="16"/>
      <c r="K50" s="5"/>
      <c r="L50" s="5"/>
    </row>
    <row r="51" spans="1:12" ht="15" customHeight="1">
      <c r="A51" s="17">
        <f t="shared" si="4"/>
        <v>92</v>
      </c>
      <c r="B51" s="18">
        <f t="shared" si="0"/>
        <v>0</v>
      </c>
      <c r="C51" s="18">
        <f t="shared" si="3"/>
        <v>0</v>
      </c>
      <c r="D51" s="19">
        <f t="shared" si="5"/>
        <v>0</v>
      </c>
      <c r="E51" s="44">
        <f t="shared" si="1"/>
        <v>310281.3330583651</v>
      </c>
      <c r="F51" s="17">
        <f t="shared" si="7"/>
        <v>0</v>
      </c>
      <c r="G51" s="52">
        <f t="shared" si="8"/>
        <v>0</v>
      </c>
      <c r="H51" s="87">
        <f t="shared" si="6"/>
        <v>310281.3330583651</v>
      </c>
      <c r="I51" s="87"/>
      <c r="J51" s="16"/>
      <c r="K51" s="5"/>
      <c r="L51" s="5"/>
    </row>
    <row r="52" spans="1:12" ht="15" customHeight="1">
      <c r="A52" s="17">
        <f t="shared" si="4"/>
        <v>93</v>
      </c>
      <c r="B52" s="18">
        <f t="shared" si="0"/>
        <v>0</v>
      </c>
      <c r="C52" s="18">
        <f t="shared" si="3"/>
        <v>0</v>
      </c>
      <c r="D52" s="19">
        <f t="shared" si="5"/>
        <v>0</v>
      </c>
      <c r="E52" s="44">
        <f t="shared" si="1"/>
        <v>324535.60321242729</v>
      </c>
      <c r="F52" s="17">
        <f t="shared" si="7"/>
        <v>0</v>
      </c>
      <c r="G52" s="52">
        <f t="shared" si="8"/>
        <v>0</v>
      </c>
      <c r="H52" s="87">
        <f t="shared" si="6"/>
        <v>324535.60321242729</v>
      </c>
      <c r="I52" s="87"/>
      <c r="J52" s="16"/>
      <c r="K52" s="5"/>
      <c r="L52" s="5"/>
    </row>
    <row r="53" spans="1:12" ht="15" customHeight="1">
      <c r="A53" s="17">
        <f t="shared" si="4"/>
        <v>94</v>
      </c>
      <c r="B53" s="18">
        <f t="shared" si="0"/>
        <v>0</v>
      </c>
      <c r="C53" s="18">
        <f t="shared" si="3"/>
        <v>0</v>
      </c>
      <c r="D53" s="19">
        <f t="shared" si="5"/>
        <v>0</v>
      </c>
      <c r="E53" s="44">
        <f t="shared" si="1"/>
        <v>339444.71204344841</v>
      </c>
      <c r="F53" s="17">
        <f t="shared" si="7"/>
        <v>0</v>
      </c>
      <c r="G53" s="52">
        <f t="shared" si="8"/>
        <v>0</v>
      </c>
      <c r="H53" s="87">
        <f t="shared" si="6"/>
        <v>339444.71204344841</v>
      </c>
      <c r="I53" s="87"/>
      <c r="J53" s="16"/>
      <c r="K53" s="5"/>
      <c r="L53" s="5"/>
    </row>
    <row r="54" spans="1:12" ht="15" customHeight="1">
      <c r="A54" s="17">
        <f t="shared" si="4"/>
        <v>95</v>
      </c>
      <c r="B54" s="18">
        <f t="shared" si="0"/>
        <v>0</v>
      </c>
      <c r="C54" s="18">
        <f t="shared" si="3"/>
        <v>0</v>
      </c>
      <c r="D54" s="19">
        <f t="shared" si="5"/>
        <v>0</v>
      </c>
      <c r="E54" s="44">
        <f t="shared" si="1"/>
        <v>355038.74272567773</v>
      </c>
      <c r="F54" s="17">
        <f t="shared" si="7"/>
        <v>0</v>
      </c>
      <c r="G54" s="52">
        <f t="shared" si="8"/>
        <v>0</v>
      </c>
      <c r="H54" s="87">
        <f t="shared" si="6"/>
        <v>355038.74272567773</v>
      </c>
      <c r="I54" s="87"/>
      <c r="J54" s="16"/>
      <c r="K54" s="5"/>
      <c r="L54" s="5"/>
    </row>
    <row r="55" spans="1:12" ht="15" customHeight="1">
      <c r="A55" s="17">
        <f t="shared" si="4"/>
        <v>96</v>
      </c>
      <c r="B55" s="18">
        <f t="shared" si="0"/>
        <v>0</v>
      </c>
      <c r="C55" s="18">
        <f t="shared" si="3"/>
        <v>0</v>
      </c>
      <c r="D55" s="19">
        <f t="shared" si="5"/>
        <v>0</v>
      </c>
      <c r="E55" s="44">
        <f t="shared" si="1"/>
        <v>371349.16044912627</v>
      </c>
      <c r="F55" s="17">
        <f t="shared" si="7"/>
        <v>0</v>
      </c>
      <c r="G55" s="52">
        <f t="shared" si="8"/>
        <v>0</v>
      </c>
      <c r="H55" s="87">
        <f t="shared" si="6"/>
        <v>371349.16044912627</v>
      </c>
      <c r="I55" s="87"/>
      <c r="J55" s="16"/>
      <c r="K55" s="5"/>
      <c r="L55" s="5"/>
    </row>
    <row r="56" spans="1:12" ht="15" customHeight="1">
      <c r="A56" s="17">
        <f t="shared" si="4"/>
        <v>97</v>
      </c>
      <c r="B56" s="18">
        <f t="shared" si="0"/>
        <v>0</v>
      </c>
      <c r="C56" s="18">
        <f t="shared" si="3"/>
        <v>0</v>
      </c>
      <c r="D56" s="19">
        <f t="shared" si="5"/>
        <v>0</v>
      </c>
      <c r="E56" s="44">
        <f t="shared" si="1"/>
        <v>388408.87590912898</v>
      </c>
      <c r="F56" s="17">
        <f t="shared" si="7"/>
        <v>0</v>
      </c>
      <c r="G56" s="52">
        <f t="shared" si="8"/>
        <v>0</v>
      </c>
      <c r="H56" s="87">
        <f t="shared" si="6"/>
        <v>388408.87590912898</v>
      </c>
      <c r="I56" s="87"/>
      <c r="J56" s="16"/>
      <c r="K56" s="5"/>
      <c r="L56" s="5"/>
    </row>
    <row r="57" spans="1:12" ht="15" customHeight="1">
      <c r="A57" s="17">
        <f t="shared" si="4"/>
        <v>98</v>
      </c>
      <c r="B57" s="18">
        <f t="shared" si="0"/>
        <v>0</v>
      </c>
      <c r="C57" s="18">
        <f t="shared" si="3"/>
        <v>0</v>
      </c>
      <c r="D57" s="19">
        <f t="shared" si="5"/>
        <v>0</v>
      </c>
      <c r="E57" s="44">
        <f t="shared" si="1"/>
        <v>406252.31171260646</v>
      </c>
      <c r="F57" s="17">
        <f t="shared" si="7"/>
        <v>0</v>
      </c>
      <c r="G57" s="52">
        <f t="shared" si="8"/>
        <v>0</v>
      </c>
      <c r="H57" s="87">
        <f t="shared" si="6"/>
        <v>406252.31171260646</v>
      </c>
      <c r="I57" s="87"/>
      <c r="J57" s="16"/>
      <c r="K57" s="5"/>
      <c r="L57" s="5"/>
    </row>
    <row r="58" spans="1:12" ht="15" customHeight="1">
      <c r="A58" s="17">
        <f t="shared" si="4"/>
        <v>99</v>
      </c>
      <c r="B58" s="18">
        <f t="shared" si="0"/>
        <v>0</v>
      </c>
      <c r="C58" s="18">
        <f t="shared" si="3"/>
        <v>0</v>
      </c>
      <c r="D58" s="19">
        <f t="shared" si="5"/>
        <v>0</v>
      </c>
      <c r="E58" s="44">
        <f t="shared" si="1"/>
        <v>424915.47183501866</v>
      </c>
      <c r="F58" s="17">
        <f t="shared" si="7"/>
        <v>0</v>
      </c>
      <c r="G58" s="52">
        <f t="shared" si="8"/>
        <v>0</v>
      </c>
      <c r="H58" s="87">
        <f t="shared" si="6"/>
        <v>424915.47183501866</v>
      </c>
      <c r="I58" s="87"/>
      <c r="J58" s="16"/>
      <c r="K58" s="5"/>
      <c r="L58" s="5"/>
    </row>
    <row r="59" spans="1:12" ht="15" customHeight="1">
      <c r="A59" s="17">
        <f t="shared" si="4"/>
        <v>100</v>
      </c>
      <c r="B59" s="18">
        <f t="shared" si="0"/>
        <v>0</v>
      </c>
      <c r="C59" s="18">
        <f t="shared" si="3"/>
        <v>0</v>
      </c>
      <c r="D59" s="19">
        <f t="shared" si="5"/>
        <v>0</v>
      </c>
      <c r="E59" s="44">
        <f t="shared" si="1"/>
        <v>444436.01426815899</v>
      </c>
      <c r="F59" s="17">
        <f t="shared" si="7"/>
        <v>0</v>
      </c>
      <c r="G59" s="52">
        <f t="shared" si="8"/>
        <v>0</v>
      </c>
      <c r="H59" s="87">
        <f t="shared" si="6"/>
        <v>444436.01426815899</v>
      </c>
      <c r="I59" s="87"/>
      <c r="J59" s="16"/>
      <c r="K59" s="5"/>
      <c r="L59" s="5"/>
    </row>
    <row r="60" spans="1:12" ht="15" customHeight="1">
      <c r="A60" s="17">
        <f t="shared" si="4"/>
        <v>101</v>
      </c>
      <c r="B60" s="18">
        <f t="shared" si="0"/>
        <v>0</v>
      </c>
      <c r="C60" s="18">
        <f t="shared" si="3"/>
        <v>0</v>
      </c>
      <c r="D60" s="19">
        <f t="shared" si="5"/>
        <v>0</v>
      </c>
      <c r="E60" s="44">
        <f t="shared" si="1"/>
        <v>464853.32700537518</v>
      </c>
      <c r="F60" s="17">
        <f t="shared" si="7"/>
        <v>0</v>
      </c>
      <c r="G60" s="52">
        <f t="shared" si="8"/>
        <v>0</v>
      </c>
      <c r="H60" s="87">
        <f t="shared" si="6"/>
        <v>464853.32700537518</v>
      </c>
      <c r="I60" s="87"/>
      <c r="J60" s="16"/>
      <c r="K60" s="5"/>
      <c r="L60" s="5"/>
    </row>
    <row r="61" spans="1:12" ht="15" customHeight="1">
      <c r="A61" s="17">
        <f t="shared" si="4"/>
        <v>102</v>
      </c>
      <c r="B61" s="18">
        <f t="shared" si="0"/>
        <v>0</v>
      </c>
      <c r="C61" s="18">
        <f t="shared" si="3"/>
        <v>0</v>
      </c>
      <c r="D61" s="19">
        <f t="shared" si="5"/>
        <v>0</v>
      </c>
      <c r="E61" s="44">
        <f t="shared" si="1"/>
        <v>486208.60751753807</v>
      </c>
      <c r="F61" s="17">
        <f t="shared" si="7"/>
        <v>0</v>
      </c>
      <c r="G61" s="52">
        <f t="shared" si="8"/>
        <v>0</v>
      </c>
      <c r="H61" s="87">
        <f t="shared" si="6"/>
        <v>486208.60751753807</v>
      </c>
      <c r="I61" s="87"/>
      <c r="J61" s="16"/>
      <c r="K61" s="5"/>
      <c r="L61" s="5"/>
    </row>
    <row r="62" spans="1:12" ht="15" customHeight="1">
      <c r="A62" s="17">
        <f t="shared" si="4"/>
        <v>103</v>
      </c>
      <c r="B62" s="18">
        <f t="shared" si="0"/>
        <v>0</v>
      </c>
      <c r="C62" s="18">
        <f t="shared" si="3"/>
        <v>0</v>
      </c>
      <c r="D62" s="19">
        <f t="shared" si="5"/>
        <v>0</v>
      </c>
      <c r="E62" s="44">
        <f t="shared" si="1"/>
        <v>508544.94588012242</v>
      </c>
      <c r="F62" s="17">
        <f t="shared" si="7"/>
        <v>0</v>
      </c>
      <c r="G62" s="52">
        <f t="shared" si="8"/>
        <v>0</v>
      </c>
      <c r="H62" s="87">
        <f t="shared" si="6"/>
        <v>508544.94588012242</v>
      </c>
      <c r="I62" s="87"/>
      <c r="J62" s="16"/>
      <c r="K62" s="5"/>
      <c r="L62" s="5"/>
    </row>
    <row r="63" spans="1:12" ht="15" customHeight="1">
      <c r="A63" s="17">
        <f t="shared" si="4"/>
        <v>104</v>
      </c>
      <c r="B63" s="18">
        <f t="shared" si="0"/>
        <v>0</v>
      </c>
      <c r="C63" s="18">
        <f t="shared" si="3"/>
        <v>0</v>
      </c>
      <c r="D63" s="19">
        <f t="shared" si="5"/>
        <v>0</v>
      </c>
      <c r="E63" s="44">
        <f t="shared" si="1"/>
        <v>531907.4117191314</v>
      </c>
      <c r="F63" s="17">
        <f t="shared" si="7"/>
        <v>0</v>
      </c>
      <c r="G63" s="52">
        <f t="shared" si="8"/>
        <v>0</v>
      </c>
      <c r="H63" s="87">
        <f t="shared" si="6"/>
        <v>531907.4117191314</v>
      </c>
      <c r="I63" s="87"/>
      <c r="J63" s="16"/>
      <c r="K63" s="5"/>
      <c r="L63" s="5"/>
    </row>
    <row r="64" spans="1:12" ht="15" customHeight="1">
      <c r="A64" s="17">
        <f t="shared" si="4"/>
        <v>105</v>
      </c>
      <c r="B64" s="18">
        <f t="shared" si="0"/>
        <v>0</v>
      </c>
      <c r="C64" s="18">
        <f t="shared" si="3"/>
        <v>0</v>
      </c>
      <c r="D64" s="19">
        <f t="shared" si="5"/>
        <v>0</v>
      </c>
      <c r="E64" s="44">
        <f t="shared" si="1"/>
        <v>556343.14515130117</v>
      </c>
      <c r="F64" s="17">
        <f t="shared" si="7"/>
        <v>0</v>
      </c>
      <c r="G64" s="52">
        <f t="shared" si="8"/>
        <v>0</v>
      </c>
      <c r="H64" s="87">
        <f t="shared" si="6"/>
        <v>556343.14515130117</v>
      </c>
      <c r="I64" s="87"/>
      <c r="J64" s="16"/>
      <c r="K64" s="5"/>
      <c r="L64" s="5"/>
    </row>
    <row r="65" spans="1:12" ht="15" customHeight="1">
      <c r="A65" s="17">
        <f t="shared" si="4"/>
        <v>106</v>
      </c>
      <c r="B65" s="18">
        <f t="shared" si="0"/>
        <v>0</v>
      </c>
      <c r="C65" s="18">
        <f t="shared" si="3"/>
        <v>0</v>
      </c>
      <c r="D65" s="19">
        <f t="shared" si="5"/>
        <v>0</v>
      </c>
      <c r="E65" s="44">
        <f t="shared" si="1"/>
        <v>581901.45190208324</v>
      </c>
      <c r="F65" s="17">
        <f t="shared" si="7"/>
        <v>0</v>
      </c>
      <c r="G65" s="52">
        <f t="shared" si="8"/>
        <v>0</v>
      </c>
      <c r="H65" s="87">
        <f t="shared" si="6"/>
        <v>581901.45190208324</v>
      </c>
      <c r="I65" s="87"/>
      <c r="J65" s="16"/>
      <c r="K65" s="5"/>
      <c r="L65" s="5"/>
    </row>
    <row r="66" spans="1:12" ht="15" customHeight="1">
      <c r="A66" s="17">
        <f t="shared" si="4"/>
        <v>107</v>
      </c>
      <c r="B66" s="18">
        <f t="shared" si="0"/>
        <v>0</v>
      </c>
      <c r="C66" s="18">
        <f t="shared" si="3"/>
        <v>0</v>
      </c>
      <c r="D66" s="19">
        <f t="shared" si="5"/>
        <v>0</v>
      </c>
      <c r="E66" s="44">
        <f t="shared" si="1"/>
        <v>608633.90279333002</v>
      </c>
      <c r="F66" s="17">
        <f t="shared" si="7"/>
        <v>0</v>
      </c>
      <c r="G66" s="52">
        <f t="shared" si="8"/>
        <v>0</v>
      </c>
      <c r="H66" s="87">
        <f t="shared" si="6"/>
        <v>608633.90279333002</v>
      </c>
      <c r="I66" s="87"/>
      <c r="J66" s="16"/>
      <c r="K66" s="5"/>
      <c r="L66" s="5"/>
    </row>
    <row r="67" spans="1:12" ht="15" customHeight="1">
      <c r="A67" s="17">
        <f t="shared" si="4"/>
        <v>108</v>
      </c>
      <c r="B67" s="18">
        <f t="shared" si="0"/>
        <v>0</v>
      </c>
      <c r="C67" s="18">
        <f t="shared" si="3"/>
        <v>0</v>
      </c>
      <c r="D67" s="19">
        <f t="shared" si="5"/>
        <v>0</v>
      </c>
      <c r="E67" s="44">
        <f t="shared" si="1"/>
        <v>636594.43780142686</v>
      </c>
      <c r="F67" s="17">
        <f t="shared" si="7"/>
        <v>0</v>
      </c>
      <c r="G67" s="52">
        <f t="shared" si="8"/>
        <v>0</v>
      </c>
      <c r="H67" s="87">
        <f t="shared" si="6"/>
        <v>636594.43780142686</v>
      </c>
      <c r="I67" s="87"/>
      <c r="J67" s="16"/>
      <c r="K67" s="5"/>
      <c r="L67" s="5"/>
    </row>
    <row r="68" spans="1:12" ht="15" customHeight="1">
      <c r="A68" s="17">
        <f t="shared" si="4"/>
        <v>109</v>
      </c>
      <c r="B68" s="18">
        <f t="shared" si="0"/>
        <v>0</v>
      </c>
      <c r="C68" s="18">
        <f t="shared" si="3"/>
        <v>0</v>
      </c>
      <c r="D68" s="19">
        <f t="shared" si="5"/>
        <v>0</v>
      </c>
      <c r="E68" s="44">
        <f t="shared" si="1"/>
        <v>665839.4748958369</v>
      </c>
      <c r="F68" s="17">
        <f t="shared" si="7"/>
        <v>0</v>
      </c>
      <c r="G68" s="52">
        <f t="shared" si="8"/>
        <v>0</v>
      </c>
      <c r="H68" s="87">
        <f t="shared" si="6"/>
        <v>665839.4748958369</v>
      </c>
      <c r="I68" s="87"/>
      <c r="J68" s="16"/>
      <c r="K68" s="5"/>
      <c r="L68" s="5"/>
    </row>
    <row r="69" spans="1:12" ht="15" customHeight="1">
      <c r="A69" s="17">
        <f t="shared" si="4"/>
        <v>110</v>
      </c>
      <c r="B69" s="18">
        <f t="shared" ref="B69:B89" si="9">IF(A69&gt;=85,0,IF(AND(A69&gt;59,A69&lt;86),2,1))</f>
        <v>0</v>
      </c>
      <c r="C69" s="18">
        <f t="shared" si="3"/>
        <v>0</v>
      </c>
      <c r="D69" s="19">
        <f t="shared" si="5"/>
        <v>0</v>
      </c>
      <c r="E69" s="44">
        <f t="shared" ref="E69:E83" si="10">(D69+E68)*(1+$J$2/12)^12</f>
        <v>696428.02387766971</v>
      </c>
      <c r="F69" s="17">
        <f t="shared" si="7"/>
        <v>0</v>
      </c>
      <c r="G69" s="52">
        <f t="shared" si="8"/>
        <v>0</v>
      </c>
      <c r="H69" s="87">
        <f t="shared" si="6"/>
        <v>696428.02387766971</v>
      </c>
      <c r="I69" s="87"/>
      <c r="J69" s="16"/>
      <c r="K69" s="5"/>
      <c r="L69" s="5"/>
    </row>
    <row r="70" spans="1:12" ht="15" customHeight="1">
      <c r="A70" s="17">
        <f t="shared" si="4"/>
        <v>111</v>
      </c>
      <c r="B70" s="18">
        <f t="shared" si="9"/>
        <v>0</v>
      </c>
      <c r="C70" s="18">
        <f t="shared" ref="C70:C89" si="11">IF(A70&gt;84,0,1)</f>
        <v>0</v>
      </c>
      <c r="D70" s="19">
        <f t="shared" si="5"/>
        <v>0</v>
      </c>
      <c r="E70" s="44">
        <f t="shared" si="10"/>
        <v>728421.80544797343</v>
      </c>
      <c r="F70" s="17">
        <f t="shared" si="7"/>
        <v>0</v>
      </c>
      <c r="G70" s="52">
        <f t="shared" si="8"/>
        <v>0</v>
      </c>
      <c r="H70" s="87">
        <f t="shared" si="6"/>
        <v>728421.80544797343</v>
      </c>
      <c r="I70" s="87"/>
      <c r="J70" s="16"/>
      <c r="K70" s="5"/>
      <c r="L70" s="5"/>
    </row>
    <row r="71" spans="1:12" ht="15" customHeight="1">
      <c r="A71" s="17">
        <f t="shared" ref="A71:A89" si="12">A70+1</f>
        <v>112</v>
      </c>
      <c r="B71" s="18">
        <f t="shared" si="9"/>
        <v>0</v>
      </c>
      <c r="C71" s="18">
        <f t="shared" si="11"/>
        <v>0</v>
      </c>
      <c r="D71" s="19">
        <f t="shared" ref="D71:D89" si="13">$D$2*B71</f>
        <v>0</v>
      </c>
      <c r="E71" s="44">
        <f t="shared" si="10"/>
        <v>761885.3757460037</v>
      </c>
      <c r="F71" s="17">
        <f t="shared" si="7"/>
        <v>0</v>
      </c>
      <c r="G71" s="52">
        <f t="shared" si="8"/>
        <v>0</v>
      </c>
      <c r="H71" s="87">
        <f t="shared" ref="H71:H83" si="14">E71-G71</f>
        <v>761885.3757460037</v>
      </c>
      <c r="I71" s="87"/>
      <c r="J71" s="16"/>
      <c r="K71" s="5"/>
      <c r="L71" s="5"/>
    </row>
    <row r="72" spans="1:12" ht="15.75" customHeight="1">
      <c r="A72" s="17">
        <f t="shared" si="12"/>
        <v>113</v>
      </c>
      <c r="B72" s="18">
        <f t="shared" si="9"/>
        <v>0</v>
      </c>
      <c r="C72" s="18">
        <f t="shared" si="11"/>
        <v>0</v>
      </c>
      <c r="D72" s="19">
        <f t="shared" si="13"/>
        <v>0</v>
      </c>
      <c r="E72" s="44">
        <f t="shared" si="10"/>
        <v>796886.25660875894</v>
      </c>
      <c r="F72" s="17">
        <f t="shared" si="7"/>
        <v>0</v>
      </c>
      <c r="G72" s="52">
        <f t="shared" si="8"/>
        <v>0</v>
      </c>
      <c r="H72" s="87">
        <f t="shared" si="14"/>
        <v>796886.25660875894</v>
      </c>
      <c r="I72" s="87"/>
      <c r="J72" s="16"/>
      <c r="K72" s="5"/>
      <c r="L72" s="5"/>
    </row>
    <row r="73" spans="1:12" ht="15.75" customHeight="1">
      <c r="A73" s="17">
        <f t="shared" si="12"/>
        <v>114</v>
      </c>
      <c r="B73" s="18">
        <f t="shared" si="9"/>
        <v>0</v>
      </c>
      <c r="C73" s="18">
        <f t="shared" si="11"/>
        <v>0</v>
      </c>
      <c r="D73" s="19">
        <f t="shared" si="13"/>
        <v>0</v>
      </c>
      <c r="E73" s="44">
        <f t="shared" si="10"/>
        <v>833495.07181461575</v>
      </c>
      <c r="F73" s="17">
        <f t="shared" ref="F73:F89" si="15">(F72+D73)*C73</f>
        <v>0</v>
      </c>
      <c r="G73" s="52">
        <f t="shared" ref="G73:G89" si="16">((G72+D73)*(1+3.5%))*C73</f>
        <v>0</v>
      </c>
      <c r="H73" s="87">
        <f t="shared" si="14"/>
        <v>833495.07181461575</v>
      </c>
      <c r="I73" s="87"/>
      <c r="J73" s="16"/>
      <c r="K73" s="5"/>
      <c r="L73" s="5"/>
    </row>
    <row r="74" spans="1:12" ht="15.75" customHeight="1">
      <c r="A74" s="17">
        <f t="shared" si="12"/>
        <v>115</v>
      </c>
      <c r="B74" s="18">
        <f t="shared" si="9"/>
        <v>0</v>
      </c>
      <c r="C74" s="18">
        <f t="shared" si="11"/>
        <v>0</v>
      </c>
      <c r="D74" s="19">
        <f t="shared" si="13"/>
        <v>0</v>
      </c>
      <c r="E74" s="44">
        <f t="shared" si="10"/>
        <v>871785.68958597281</v>
      </c>
      <c r="F74" s="17">
        <f t="shared" si="15"/>
        <v>0</v>
      </c>
      <c r="G74" s="52">
        <f t="shared" si="16"/>
        <v>0</v>
      </c>
      <c r="H74" s="87">
        <f t="shared" si="14"/>
        <v>871785.68958597281</v>
      </c>
      <c r="I74" s="87"/>
      <c r="J74" s="16"/>
      <c r="K74" s="5"/>
      <c r="L74" s="5"/>
    </row>
    <row r="75" spans="1:12" ht="15.75" customHeight="1">
      <c r="A75" s="17">
        <f t="shared" si="12"/>
        <v>116</v>
      </c>
      <c r="B75" s="18">
        <f t="shared" si="9"/>
        <v>0</v>
      </c>
      <c r="C75" s="18">
        <f t="shared" si="11"/>
        <v>0</v>
      </c>
      <c r="D75" s="19">
        <f t="shared" si="13"/>
        <v>0</v>
      </c>
      <c r="E75" s="44">
        <f t="shared" si="10"/>
        <v>911835.37163844216</v>
      </c>
      <c r="F75" s="17">
        <f t="shared" si="15"/>
        <v>0</v>
      </c>
      <c r="G75" s="52">
        <f t="shared" si="16"/>
        <v>0</v>
      </c>
      <c r="H75" s="87">
        <f t="shared" si="14"/>
        <v>911835.37163844216</v>
      </c>
      <c r="I75" s="87"/>
      <c r="J75" s="16"/>
      <c r="K75" s="5"/>
      <c r="L75" s="5"/>
    </row>
    <row r="76" spans="1:12" ht="15.75" customHeight="1">
      <c r="A76" s="17">
        <f t="shared" si="12"/>
        <v>117</v>
      </c>
      <c r="B76" s="18">
        <f t="shared" si="9"/>
        <v>0</v>
      </c>
      <c r="C76" s="18">
        <f t="shared" si="11"/>
        <v>0</v>
      </c>
      <c r="D76" s="19">
        <f t="shared" si="13"/>
        <v>0</v>
      </c>
      <c r="E76" s="44">
        <f t="shared" si="10"/>
        <v>953724.92907733319</v>
      </c>
      <c r="F76" s="17">
        <f t="shared" si="15"/>
        <v>0</v>
      </c>
      <c r="G76" s="52">
        <f t="shared" si="16"/>
        <v>0</v>
      </c>
      <c r="H76" s="87">
        <f t="shared" si="14"/>
        <v>953724.92907733319</v>
      </c>
      <c r="I76" s="87"/>
      <c r="J76" s="16"/>
      <c r="K76" s="5"/>
      <c r="L76" s="5"/>
    </row>
    <row r="77" spans="1:12" ht="15.75" customHeight="1">
      <c r="A77" s="17">
        <f t="shared" si="12"/>
        <v>118</v>
      </c>
      <c r="B77" s="18">
        <f t="shared" si="9"/>
        <v>0</v>
      </c>
      <c r="C77" s="18">
        <f t="shared" si="11"/>
        <v>0</v>
      </c>
      <c r="D77" s="19">
        <f t="shared" si="13"/>
        <v>0</v>
      </c>
      <c r="E77" s="44">
        <f t="shared" si="10"/>
        <v>997538.88545599463</v>
      </c>
      <c r="F77" s="17">
        <f t="shared" si="15"/>
        <v>0</v>
      </c>
      <c r="G77" s="52">
        <f t="shared" si="16"/>
        <v>0</v>
      </c>
      <c r="H77" s="87">
        <f t="shared" si="14"/>
        <v>997538.88545599463</v>
      </c>
      <c r="I77" s="87"/>
      <c r="J77" s="16"/>
      <c r="K77" s="5"/>
      <c r="L77" s="5"/>
    </row>
    <row r="78" spans="1:12" ht="15.75" customHeight="1">
      <c r="A78" s="17">
        <f t="shared" si="12"/>
        <v>119</v>
      </c>
      <c r="B78" s="18">
        <f t="shared" si="9"/>
        <v>0</v>
      </c>
      <c r="C78" s="18">
        <f t="shared" si="11"/>
        <v>0</v>
      </c>
      <c r="D78" s="19">
        <f t="shared" si="13"/>
        <v>0</v>
      </c>
      <c r="E78" s="44">
        <f t="shared" si="10"/>
        <v>1043365.6473250277</v>
      </c>
      <c r="F78" s="17">
        <f t="shared" si="15"/>
        <v>0</v>
      </c>
      <c r="G78" s="52">
        <f t="shared" si="16"/>
        <v>0</v>
      </c>
      <c r="H78" s="87">
        <f t="shared" si="14"/>
        <v>1043365.6473250277</v>
      </c>
      <c r="I78" s="87"/>
    </row>
    <row r="79" spans="1:12" ht="15.75" customHeight="1">
      <c r="A79" s="17">
        <f t="shared" si="12"/>
        <v>120</v>
      </c>
      <c r="B79" s="18">
        <f t="shared" si="9"/>
        <v>0</v>
      </c>
      <c r="C79" s="18">
        <f t="shared" si="11"/>
        <v>0</v>
      </c>
      <c r="D79" s="19">
        <f t="shared" si="13"/>
        <v>0</v>
      </c>
      <c r="E79" s="44">
        <f t="shared" si="10"/>
        <v>1091297.6826165009</v>
      </c>
      <c r="F79" s="17">
        <f t="shared" si="15"/>
        <v>0</v>
      </c>
      <c r="G79" s="52">
        <f t="shared" si="16"/>
        <v>0</v>
      </c>
      <c r="H79" s="87">
        <f t="shared" si="14"/>
        <v>1091297.6826165009</v>
      </c>
      <c r="I79" s="87"/>
    </row>
    <row r="80" spans="1:12" ht="15.75" customHeight="1">
      <c r="A80" s="17">
        <f t="shared" si="12"/>
        <v>121</v>
      </c>
      <c r="B80" s="18">
        <f t="shared" si="9"/>
        <v>0</v>
      </c>
      <c r="C80" s="18">
        <f t="shared" si="11"/>
        <v>0</v>
      </c>
      <c r="D80" s="19">
        <f t="shared" si="13"/>
        <v>0</v>
      </c>
      <c r="E80" s="44">
        <f t="shared" si="10"/>
        <v>1141431.7072231038</v>
      </c>
      <c r="F80" s="17">
        <f t="shared" si="15"/>
        <v>0</v>
      </c>
      <c r="G80" s="52">
        <f t="shared" si="16"/>
        <v>0</v>
      </c>
      <c r="H80" s="87">
        <f t="shared" si="14"/>
        <v>1141431.7072231038</v>
      </c>
      <c r="I80" s="87"/>
    </row>
    <row r="81" spans="1:9" ht="15.75" customHeight="1">
      <c r="A81" s="17">
        <f t="shared" si="12"/>
        <v>122</v>
      </c>
      <c r="B81" s="18">
        <f t="shared" si="9"/>
        <v>0</v>
      </c>
      <c r="C81" s="18">
        <f t="shared" si="11"/>
        <v>0</v>
      </c>
      <c r="D81" s="19">
        <f t="shared" si="13"/>
        <v>0</v>
      </c>
      <c r="E81" s="44">
        <f t="shared" si="10"/>
        <v>1193868.8801487146</v>
      </c>
      <c r="F81" s="17">
        <f t="shared" si="15"/>
        <v>0</v>
      </c>
      <c r="G81" s="52">
        <f t="shared" si="16"/>
        <v>0</v>
      </c>
      <c r="H81" s="87">
        <f t="shared" si="14"/>
        <v>1193868.8801487146</v>
      </c>
      <c r="I81" s="87"/>
    </row>
    <row r="82" spans="1:9" ht="15.75" customHeight="1">
      <c r="A82" s="17">
        <f t="shared" si="12"/>
        <v>123</v>
      </c>
      <c r="B82" s="18">
        <f t="shared" si="9"/>
        <v>0</v>
      </c>
      <c r="C82" s="18">
        <f t="shared" si="11"/>
        <v>0</v>
      </c>
      <c r="D82" s="19">
        <f t="shared" si="13"/>
        <v>0</v>
      </c>
      <c r="E82" s="44">
        <f t="shared" si="10"/>
        <v>1248715.0076241512</v>
      </c>
      <c r="F82" s="17">
        <f t="shared" si="15"/>
        <v>0</v>
      </c>
      <c r="G82" s="52">
        <f t="shared" si="16"/>
        <v>0</v>
      </c>
      <c r="H82" s="87">
        <f t="shared" si="14"/>
        <v>1248715.0076241512</v>
      </c>
      <c r="I82" s="87"/>
    </row>
    <row r="83" spans="1:9" ht="15.75" customHeight="1">
      <c r="A83" s="17">
        <f t="shared" si="12"/>
        <v>124</v>
      </c>
      <c r="B83" s="18">
        <f t="shared" si="9"/>
        <v>0</v>
      </c>
      <c r="C83" s="18">
        <f t="shared" si="11"/>
        <v>0</v>
      </c>
      <c r="D83" s="19">
        <f t="shared" si="13"/>
        <v>0</v>
      </c>
      <c r="E83" s="44">
        <f t="shared" si="10"/>
        <v>1306080.7565999632</v>
      </c>
      <c r="F83" s="17">
        <f t="shared" si="15"/>
        <v>0</v>
      </c>
      <c r="G83" s="52">
        <f t="shared" si="16"/>
        <v>0</v>
      </c>
      <c r="H83" s="87">
        <f t="shared" si="14"/>
        <v>1306080.7565999632</v>
      </c>
      <c r="I83" s="87"/>
    </row>
    <row r="84" spans="1:9" ht="15.75" customHeight="1">
      <c r="A84" s="17">
        <f t="shared" si="12"/>
        <v>125</v>
      </c>
      <c r="B84" s="18">
        <f t="shared" si="9"/>
        <v>0</v>
      </c>
      <c r="C84" s="18">
        <f t="shared" si="11"/>
        <v>0</v>
      </c>
      <c r="D84" s="19">
        <f t="shared" si="13"/>
        <v>0</v>
      </c>
      <c r="E84" s="44">
        <f t="shared" ref="E84:E89" si="17">(D84+E83)*(1+$J$2/12)^12</f>
        <v>1366081.8780470463</v>
      </c>
      <c r="F84" s="17">
        <f t="shared" si="15"/>
        <v>0</v>
      </c>
      <c r="G84" s="52">
        <f t="shared" si="16"/>
        <v>0</v>
      </c>
      <c r="H84" s="87">
        <f t="shared" ref="H84:H89" si="18">E84-G84</f>
        <v>1366081.8780470463</v>
      </c>
      <c r="I84" s="87"/>
    </row>
    <row r="85" spans="1:9">
      <c r="A85" s="17">
        <f t="shared" si="12"/>
        <v>126</v>
      </c>
      <c r="B85" s="18">
        <f t="shared" si="9"/>
        <v>0</v>
      </c>
      <c r="C85" s="18">
        <f t="shared" si="11"/>
        <v>0</v>
      </c>
      <c r="D85" s="19">
        <f t="shared" si="13"/>
        <v>0</v>
      </c>
      <c r="E85" s="44">
        <f t="shared" si="17"/>
        <v>1428839.4405156476</v>
      </c>
      <c r="F85" s="17">
        <f t="shared" si="15"/>
        <v>0</v>
      </c>
      <c r="G85" s="52">
        <f t="shared" si="16"/>
        <v>0</v>
      </c>
      <c r="H85" s="87">
        <f t="shared" si="18"/>
        <v>1428839.4405156476</v>
      </c>
      <c r="I85" s="87"/>
    </row>
    <row r="86" spans="1:9">
      <c r="A86" s="17">
        <f t="shared" si="12"/>
        <v>127</v>
      </c>
      <c r="B86" s="18">
        <f t="shared" si="9"/>
        <v>0</v>
      </c>
      <c r="C86" s="18">
        <f t="shared" si="11"/>
        <v>0</v>
      </c>
      <c r="D86" s="19">
        <f t="shared" si="13"/>
        <v>0</v>
      </c>
      <c r="E86" s="44">
        <f t="shared" si="17"/>
        <v>1494480.0744240305</v>
      </c>
      <c r="F86" s="17">
        <f t="shared" si="15"/>
        <v>0</v>
      </c>
      <c r="G86" s="52">
        <f t="shared" si="16"/>
        <v>0</v>
      </c>
      <c r="H86" s="87">
        <f t="shared" si="18"/>
        <v>1494480.0744240305</v>
      </c>
      <c r="I86" s="87"/>
    </row>
    <row r="87" spans="1:9">
      <c r="A87" s="17">
        <f t="shared" si="12"/>
        <v>128</v>
      </c>
      <c r="B87" s="18">
        <f t="shared" si="9"/>
        <v>0</v>
      </c>
      <c r="C87" s="18">
        <f t="shared" si="11"/>
        <v>0</v>
      </c>
      <c r="D87" s="19">
        <f t="shared" si="13"/>
        <v>0</v>
      </c>
      <c r="E87" s="44">
        <f t="shared" si="17"/>
        <v>1563136.2275697177</v>
      </c>
      <c r="F87" s="17">
        <f t="shared" si="15"/>
        <v>0</v>
      </c>
      <c r="G87" s="52">
        <f t="shared" si="16"/>
        <v>0</v>
      </c>
      <c r="H87" s="87">
        <f t="shared" si="18"/>
        <v>1563136.2275697177</v>
      </c>
      <c r="I87" s="87"/>
    </row>
    <row r="88" spans="1:9">
      <c r="A88" s="17">
        <f t="shared" si="12"/>
        <v>129</v>
      </c>
      <c r="B88" s="18">
        <f t="shared" si="9"/>
        <v>0</v>
      </c>
      <c r="C88" s="18">
        <f t="shared" si="11"/>
        <v>0</v>
      </c>
      <c r="D88" s="19">
        <f t="shared" si="13"/>
        <v>0</v>
      </c>
      <c r="E88" s="44">
        <f t="shared" si="17"/>
        <v>1634946.4323788777</v>
      </c>
      <c r="F88" s="17">
        <f t="shared" si="15"/>
        <v>0</v>
      </c>
      <c r="G88" s="52">
        <f t="shared" si="16"/>
        <v>0</v>
      </c>
      <c r="H88" s="87">
        <f t="shared" si="18"/>
        <v>1634946.4323788777</v>
      </c>
      <c r="I88" s="87"/>
    </row>
    <row r="89" spans="1:9">
      <c r="A89" s="17">
        <f t="shared" si="12"/>
        <v>130</v>
      </c>
      <c r="B89" s="18">
        <f t="shared" si="9"/>
        <v>0</v>
      </c>
      <c r="C89" s="18">
        <f t="shared" si="11"/>
        <v>0</v>
      </c>
      <c r="D89" s="19">
        <f t="shared" si="13"/>
        <v>0</v>
      </c>
      <c r="E89" s="44">
        <f t="shared" si="17"/>
        <v>1710055.5854330994</v>
      </c>
      <c r="F89" s="17">
        <f t="shared" si="15"/>
        <v>0</v>
      </c>
      <c r="G89" s="52">
        <f t="shared" si="16"/>
        <v>0</v>
      </c>
      <c r="H89" s="87">
        <f t="shared" si="18"/>
        <v>1710055.5854330994</v>
      </c>
      <c r="I89" s="87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I2 G2 D2" name="区域1"/>
  </protectedRanges>
  <mergeCells count="89">
    <mergeCell ref="H85:I85"/>
    <mergeCell ref="H86:I86"/>
    <mergeCell ref="H87:I87"/>
    <mergeCell ref="H88:I88"/>
    <mergeCell ref="H89:I89"/>
    <mergeCell ref="H84:I84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72:I72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60:I60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48:I48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36:I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24:I24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12:I12"/>
    <mergeCell ref="A1:I1"/>
    <mergeCell ref="E2:F2"/>
    <mergeCell ref="H3:I3"/>
    <mergeCell ref="H4:I4"/>
    <mergeCell ref="H5:I5"/>
    <mergeCell ref="H6:I6"/>
    <mergeCell ref="H7:I7"/>
    <mergeCell ref="H8:I8"/>
    <mergeCell ref="H9:I9"/>
    <mergeCell ref="H10:I10"/>
    <mergeCell ref="H11:I11"/>
  </mergeCells>
  <phoneticPr fontId="1" type="noConversion"/>
  <dataValidations count="2">
    <dataValidation type="whole" allowBlank="1" showInputMessage="1" showErrorMessage="1" sqref="G2">
      <formula1>0</formula1>
      <formula2>65</formula2>
    </dataValidation>
    <dataValidation type="list" allowBlank="1" showInputMessage="1" showErrorMessage="1" sqref="I2">
      <formula1>$L$4:$L$6</formula1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N89"/>
  <sheetViews>
    <sheetView topLeftCell="A13" workbookViewId="0">
      <selection activeCell="G35" sqref="G35:H35"/>
    </sheetView>
  </sheetViews>
  <sheetFormatPr defaultRowHeight="13.5"/>
  <cols>
    <col min="1" max="1" width="9.25" style="50" bestFit="1" customWidth="1"/>
    <col min="2" max="2" width="2.25" style="50" hidden="1" customWidth="1"/>
    <col min="3" max="3" width="13.25" style="75" customWidth="1"/>
    <col min="4" max="4" width="15" style="3" customWidth="1"/>
    <col min="5" max="5" width="17.25" style="50" customWidth="1"/>
    <col min="6" max="6" width="19.75" style="3" customWidth="1"/>
    <col min="7" max="7" width="11.125" style="3" customWidth="1"/>
    <col min="8" max="8" width="11.5" style="2" customWidth="1"/>
    <col min="9" max="9" width="13.875" style="15" hidden="1" customWidth="1"/>
    <col min="10" max="11" width="13.875" style="3" hidden="1" customWidth="1"/>
    <col min="12" max="14" width="9" style="1" hidden="1" customWidth="1"/>
    <col min="15" max="15" width="9" style="1" customWidth="1"/>
    <col min="16" max="16384" width="9" style="1"/>
  </cols>
  <sheetData>
    <row r="1" spans="1:13" ht="48.75" customHeight="1" thickBot="1">
      <c r="A1" s="101" t="s">
        <v>41</v>
      </c>
      <c r="B1" s="101"/>
      <c r="C1" s="101"/>
      <c r="D1" s="101"/>
      <c r="E1" s="101"/>
      <c r="F1" s="101"/>
      <c r="G1" s="101"/>
      <c r="H1" s="101"/>
    </row>
    <row r="2" spans="1:13" ht="21.75" customHeight="1" thickBot="1">
      <c r="A2" s="55" t="s">
        <v>28</v>
      </c>
      <c r="B2" s="54"/>
      <c r="C2" s="56">
        <v>100000</v>
      </c>
      <c r="D2" s="99" t="s">
        <v>29</v>
      </c>
      <c r="E2" s="100"/>
      <c r="F2" s="57">
        <v>75</v>
      </c>
      <c r="G2" s="84" t="s">
        <v>30</v>
      </c>
      <c r="H2" s="85" t="s">
        <v>19</v>
      </c>
      <c r="I2" s="15">
        <f>IF(H2="低档",4.5%,IF(H2="中档",5%,IF(H2="高档",6%)))</f>
        <v>4.4999999999999998E-2</v>
      </c>
    </row>
    <row r="3" spans="1:13" ht="35.25" customHeight="1" thickBot="1">
      <c r="A3" s="67" t="s">
        <v>6</v>
      </c>
      <c r="B3" s="68"/>
      <c r="C3" s="80" t="s">
        <v>37</v>
      </c>
      <c r="D3" s="80" t="s">
        <v>36</v>
      </c>
      <c r="E3" s="81" t="s">
        <v>40</v>
      </c>
      <c r="F3" s="83" t="s">
        <v>38</v>
      </c>
      <c r="G3" s="102" t="s">
        <v>39</v>
      </c>
      <c r="H3" s="103"/>
      <c r="I3" s="16"/>
      <c r="J3" s="5"/>
      <c r="K3" s="5"/>
    </row>
    <row r="4" spans="1:13" ht="15" customHeight="1">
      <c r="A4" s="60">
        <f>F2</f>
        <v>75</v>
      </c>
      <c r="B4" s="58">
        <f>IF(A4&gt;=120,0,IF(AND(A4&gt;=55,A4&lt;120),1,0))</f>
        <v>1</v>
      </c>
      <c r="C4" s="77">
        <f>C2*(1+3%)*B4</f>
        <v>103000</v>
      </c>
      <c r="D4" s="63">
        <f>C2*(1+0.35%)*B4</f>
        <v>100350</v>
      </c>
      <c r="E4" s="66">
        <f>C2*(1+$I$2/12)^12*B4</f>
        <v>104593.98250405896</v>
      </c>
      <c r="F4" s="82">
        <f>E4-C4</f>
        <v>1593.982504058964</v>
      </c>
      <c r="G4" s="104">
        <f>E4-D4</f>
        <v>4243.982504058964</v>
      </c>
      <c r="H4" s="105"/>
      <c r="I4" s="16"/>
      <c r="J4" s="5"/>
      <c r="K4" s="14" t="s">
        <v>16</v>
      </c>
      <c r="L4" s="1" t="s">
        <v>4</v>
      </c>
      <c r="M4" s="2">
        <v>4.4999999999999998E-2</v>
      </c>
    </row>
    <row r="5" spans="1:13" ht="15" customHeight="1">
      <c r="A5" s="61">
        <f>A4+1</f>
        <v>76</v>
      </c>
      <c r="B5" s="59">
        <f t="shared" ref="B5:B68" si="0">IF(A5&gt;=120,0,IF(AND(A5&gt;=55,A5&lt;120),1,0))</f>
        <v>1</v>
      </c>
      <c r="C5" s="76">
        <f>C4*(1+3%)*B5</f>
        <v>106090</v>
      </c>
      <c r="D5" s="78">
        <f>D4*(1+0.35%)*B5</f>
        <v>100701.22500000001</v>
      </c>
      <c r="E5" s="79">
        <f>E4*(1+$I$2/12)^12*B5</f>
        <v>109399.01176059392</v>
      </c>
      <c r="F5" s="64">
        <f t="shared" ref="F5:F68" si="1">E5-C5</f>
        <v>3309.0117605939158</v>
      </c>
      <c r="G5" s="95">
        <f t="shared" ref="G5:G68" si="2">E5-D5</f>
        <v>8697.78676059391</v>
      </c>
      <c r="H5" s="96"/>
      <c r="I5" s="16"/>
      <c r="J5" s="5"/>
      <c r="K5" s="14" t="s">
        <v>17</v>
      </c>
      <c r="L5" s="1" t="s">
        <v>4</v>
      </c>
      <c r="M5" s="2">
        <v>0.05</v>
      </c>
    </row>
    <row r="6" spans="1:13" ht="15" customHeight="1">
      <c r="A6" s="61">
        <f>A5+1</f>
        <v>77</v>
      </c>
      <c r="B6" s="59">
        <f t="shared" si="0"/>
        <v>1</v>
      </c>
      <c r="C6" s="76">
        <f t="shared" ref="C6:C69" si="3">C5*(1+3%)*B6</f>
        <v>109272.7</v>
      </c>
      <c r="D6" s="78">
        <f t="shared" ref="D6:D69" si="4">D5*(1+0.35%)*B6</f>
        <v>101053.67928750001</v>
      </c>
      <c r="E6" s="79">
        <f t="shared" ref="E6:E69" si="5">E5*(1+$I$2/12)^12*B6</f>
        <v>114424.783220489</v>
      </c>
      <c r="F6" s="64">
        <f t="shared" si="1"/>
        <v>5152.083220489003</v>
      </c>
      <c r="G6" s="95">
        <f t="shared" si="2"/>
        <v>13371.10393298899</v>
      </c>
      <c r="H6" s="96"/>
      <c r="I6" s="16"/>
      <c r="J6" s="5"/>
      <c r="K6" s="14" t="s">
        <v>18</v>
      </c>
      <c r="L6" s="1" t="s">
        <v>4</v>
      </c>
      <c r="M6" s="2">
        <v>0.06</v>
      </c>
    </row>
    <row r="7" spans="1:13" ht="15" customHeight="1">
      <c r="A7" s="61">
        <f t="shared" ref="A7:A70" si="6">A6+1</f>
        <v>78</v>
      </c>
      <c r="B7" s="59">
        <f t="shared" si="0"/>
        <v>1</v>
      </c>
      <c r="C7" s="76">
        <f t="shared" si="3"/>
        <v>112550.88099999999</v>
      </c>
      <c r="D7" s="78">
        <f t="shared" si="4"/>
        <v>101407.36716500626</v>
      </c>
      <c r="E7" s="79">
        <f t="shared" si="5"/>
        <v>119681.43774194566</v>
      </c>
      <c r="F7" s="64">
        <f t="shared" si="1"/>
        <v>7130.5567419456638</v>
      </c>
      <c r="G7" s="95">
        <f t="shared" si="2"/>
        <v>18274.070576939397</v>
      </c>
      <c r="H7" s="96"/>
      <c r="I7" s="16"/>
      <c r="J7" s="5"/>
      <c r="K7" s="5"/>
      <c r="L7" s="1" t="s">
        <v>4</v>
      </c>
      <c r="M7" s="2">
        <v>0.09</v>
      </c>
    </row>
    <row r="8" spans="1:13" ht="15" customHeight="1">
      <c r="A8" s="61">
        <f t="shared" si="6"/>
        <v>79</v>
      </c>
      <c r="B8" s="59">
        <f t="shared" si="0"/>
        <v>1</v>
      </c>
      <c r="C8" s="76">
        <f t="shared" si="3"/>
        <v>115927.40742999999</v>
      </c>
      <c r="D8" s="78">
        <f t="shared" si="4"/>
        <v>101762.29295008379</v>
      </c>
      <c r="E8" s="79">
        <f t="shared" si="5"/>
        <v>125179.58205241685</v>
      </c>
      <c r="F8" s="64">
        <f t="shared" si="1"/>
        <v>9252.1746224168601</v>
      </c>
      <c r="G8" s="95">
        <f t="shared" si="2"/>
        <v>23417.289102333059</v>
      </c>
      <c r="H8" s="96"/>
      <c r="I8" s="16"/>
      <c r="J8" s="5"/>
      <c r="K8" s="5"/>
    </row>
    <row r="9" spans="1:13" ht="15" customHeight="1">
      <c r="A9" s="61">
        <f t="shared" si="6"/>
        <v>80</v>
      </c>
      <c r="B9" s="59">
        <f t="shared" si="0"/>
        <v>1</v>
      </c>
      <c r="C9" s="76">
        <f t="shared" si="3"/>
        <v>119405.2296529</v>
      </c>
      <c r="D9" s="78">
        <f t="shared" si="4"/>
        <v>102118.46097540909</v>
      </c>
      <c r="E9" s="79">
        <f t="shared" si="5"/>
        <v>130930.31015055902</v>
      </c>
      <c r="F9" s="64">
        <f t="shared" si="1"/>
        <v>11525.080497659015</v>
      </c>
      <c r="G9" s="95">
        <f t="shared" si="2"/>
        <v>28811.849175149924</v>
      </c>
      <c r="H9" s="96"/>
      <c r="I9" s="16"/>
      <c r="J9" s="5"/>
      <c r="K9" s="5"/>
    </row>
    <row r="10" spans="1:13" ht="15" customHeight="1">
      <c r="A10" s="61">
        <f t="shared" si="6"/>
        <v>81</v>
      </c>
      <c r="B10" s="59">
        <f t="shared" si="0"/>
        <v>1</v>
      </c>
      <c r="C10" s="76">
        <f t="shared" si="3"/>
        <v>122987.386542487</v>
      </c>
      <c r="D10" s="78">
        <f t="shared" si="4"/>
        <v>102475.87558882304</v>
      </c>
      <c r="E10" s="79">
        <f t="shared" si="5"/>
        <v>136945.22569138583</v>
      </c>
      <c r="F10" s="64">
        <f t="shared" si="1"/>
        <v>13957.839148898827</v>
      </c>
      <c r="G10" s="95">
        <f t="shared" si="2"/>
        <v>34469.350102562792</v>
      </c>
      <c r="H10" s="96"/>
      <c r="I10" s="16"/>
      <c r="J10" s="5"/>
      <c r="K10" s="5"/>
    </row>
    <row r="11" spans="1:13" ht="15" customHeight="1">
      <c r="A11" s="61">
        <f t="shared" si="6"/>
        <v>82</v>
      </c>
      <c r="B11" s="59">
        <f t="shared" si="0"/>
        <v>1</v>
      </c>
      <c r="C11" s="76">
        <f t="shared" si="3"/>
        <v>126677.00813876161</v>
      </c>
      <c r="D11" s="78">
        <f t="shared" si="4"/>
        <v>102834.54115338392</v>
      </c>
      <c r="E11" s="79">
        <f t="shared" si="5"/>
        <v>143236.46539979216</v>
      </c>
      <c r="F11" s="64">
        <f t="shared" si="1"/>
        <v>16559.457261030548</v>
      </c>
      <c r="G11" s="95">
        <f t="shared" si="2"/>
        <v>40401.924246408234</v>
      </c>
      <c r="H11" s="96"/>
      <c r="I11" s="16"/>
      <c r="J11" s="5"/>
      <c r="K11" s="5"/>
    </row>
    <row r="12" spans="1:13" ht="15" customHeight="1">
      <c r="A12" s="61">
        <f t="shared" si="6"/>
        <v>83</v>
      </c>
      <c r="B12" s="59">
        <f t="shared" si="0"/>
        <v>1</v>
      </c>
      <c r="C12" s="76">
        <f t="shared" si="3"/>
        <v>130477.31838292447</v>
      </c>
      <c r="D12" s="78">
        <f t="shared" si="4"/>
        <v>103194.46204742078</v>
      </c>
      <c r="E12" s="79">
        <f t="shared" si="5"/>
        <v>149816.72355969108</v>
      </c>
      <c r="F12" s="64">
        <f t="shared" si="1"/>
        <v>19339.40517676661</v>
      </c>
      <c r="G12" s="95">
        <f t="shared" si="2"/>
        <v>46622.261512270299</v>
      </c>
      <c r="H12" s="96"/>
      <c r="I12" s="16"/>
      <c r="J12" s="5"/>
      <c r="K12" s="5"/>
    </row>
    <row r="13" spans="1:13" ht="15" customHeight="1">
      <c r="A13" s="61">
        <f t="shared" si="6"/>
        <v>84</v>
      </c>
      <c r="B13" s="59">
        <f t="shared" si="0"/>
        <v>1</v>
      </c>
      <c r="C13" s="76">
        <f t="shared" si="3"/>
        <v>134391.6379344122</v>
      </c>
      <c r="D13" s="78">
        <f t="shared" si="4"/>
        <v>103555.64266458676</v>
      </c>
      <c r="E13" s="79">
        <f t="shared" si="5"/>
        <v>156699.27762817766</v>
      </c>
      <c r="F13" s="64">
        <f t="shared" si="1"/>
        <v>22307.639693765464</v>
      </c>
      <c r="G13" s="95">
        <f t="shared" si="2"/>
        <v>53143.634963590899</v>
      </c>
      <c r="H13" s="96"/>
      <c r="I13" s="16"/>
      <c r="J13" s="5"/>
      <c r="K13" s="5"/>
    </row>
    <row r="14" spans="1:13" ht="15" customHeight="1">
      <c r="A14" s="61">
        <f t="shared" si="6"/>
        <v>85</v>
      </c>
      <c r="B14" s="59">
        <f t="shared" si="0"/>
        <v>1</v>
      </c>
      <c r="C14" s="76">
        <f t="shared" si="3"/>
        <v>138423.38707244457</v>
      </c>
      <c r="D14" s="78">
        <f t="shared" si="4"/>
        <v>103918.08741391283</v>
      </c>
      <c r="E14" s="79">
        <f t="shared" si="5"/>
        <v>163898.01502640292</v>
      </c>
      <c r="F14" s="64">
        <f t="shared" si="1"/>
        <v>25474.627953958348</v>
      </c>
      <c r="G14" s="95">
        <f t="shared" si="2"/>
        <v>59979.927612490093</v>
      </c>
      <c r="H14" s="96"/>
      <c r="I14" s="16"/>
      <c r="J14" s="5"/>
      <c r="K14" s="5"/>
    </row>
    <row r="15" spans="1:13" ht="15" customHeight="1">
      <c r="A15" s="61">
        <f t="shared" si="6"/>
        <v>86</v>
      </c>
      <c r="B15" s="59">
        <f t="shared" si="0"/>
        <v>1</v>
      </c>
      <c r="C15" s="76">
        <f t="shared" si="3"/>
        <v>142576.08868461792</v>
      </c>
      <c r="D15" s="78">
        <f t="shared" si="4"/>
        <v>104281.80071986152</v>
      </c>
      <c r="E15" s="79">
        <f t="shared" si="5"/>
        <v>171427.46116121579</v>
      </c>
      <c r="F15" s="64">
        <f t="shared" si="1"/>
        <v>28851.37247659787</v>
      </c>
      <c r="G15" s="95">
        <f t="shared" si="2"/>
        <v>67145.660441354266</v>
      </c>
      <c r="H15" s="96"/>
      <c r="I15" s="16"/>
      <c r="J15" s="5"/>
      <c r="K15" s="5"/>
    </row>
    <row r="16" spans="1:13" ht="15" customHeight="1">
      <c r="A16" s="61">
        <f t="shared" si="6"/>
        <v>87</v>
      </c>
      <c r="B16" s="59">
        <f t="shared" si="0"/>
        <v>1</v>
      </c>
      <c r="C16" s="76">
        <f t="shared" si="3"/>
        <v>146853.37134515645</v>
      </c>
      <c r="D16" s="78">
        <f t="shared" si="4"/>
        <v>104646.78702238105</v>
      </c>
      <c r="E16" s="79">
        <f t="shared" si="5"/>
        <v>179302.80873411451</v>
      </c>
      <c r="F16" s="64">
        <f t="shared" si="1"/>
        <v>32449.43738895806</v>
      </c>
      <c r="G16" s="95">
        <f t="shared" si="2"/>
        <v>74656.021711733469</v>
      </c>
      <c r="H16" s="96"/>
      <c r="I16" s="16"/>
      <c r="J16" s="5"/>
      <c r="K16" s="5"/>
    </row>
    <row r="17" spans="1:11" ht="15" customHeight="1">
      <c r="A17" s="61">
        <f t="shared" si="6"/>
        <v>88</v>
      </c>
      <c r="B17" s="59">
        <f t="shared" si="0"/>
        <v>1</v>
      </c>
      <c r="C17" s="76">
        <f t="shared" si="3"/>
        <v>151258.97248551116</v>
      </c>
      <c r="D17" s="78">
        <f t="shared" si="4"/>
        <v>105013.05077695938</v>
      </c>
      <c r="E17" s="79">
        <f t="shared" si="5"/>
        <v>187539.94839664604</v>
      </c>
      <c r="F17" s="64">
        <f t="shared" si="1"/>
        <v>36280.975911134883</v>
      </c>
      <c r="G17" s="95">
        <f t="shared" si="2"/>
        <v>82526.897619686657</v>
      </c>
      <c r="H17" s="96"/>
      <c r="I17" s="16"/>
      <c r="J17" s="5"/>
      <c r="K17" s="5"/>
    </row>
    <row r="18" spans="1:11" ht="15" customHeight="1">
      <c r="A18" s="61">
        <f t="shared" si="6"/>
        <v>89</v>
      </c>
      <c r="B18" s="59">
        <f t="shared" si="0"/>
        <v>1</v>
      </c>
      <c r="C18" s="76">
        <f t="shared" si="3"/>
        <v>155796.74166007648</v>
      </c>
      <c r="D18" s="78">
        <f t="shared" si="4"/>
        <v>105380.59645467874</v>
      </c>
      <c r="E18" s="79">
        <f t="shared" si="5"/>
        <v>196155.50081410917</v>
      </c>
      <c r="F18" s="64">
        <f t="shared" si="1"/>
        <v>40358.759154032683</v>
      </c>
      <c r="G18" s="95">
        <f t="shared" si="2"/>
        <v>90774.904359430424</v>
      </c>
      <c r="H18" s="96"/>
      <c r="I18" s="16"/>
      <c r="J18" s="5"/>
      <c r="K18" s="5"/>
    </row>
    <row r="19" spans="1:11" ht="15" customHeight="1">
      <c r="A19" s="61">
        <f t="shared" si="6"/>
        <v>90</v>
      </c>
      <c r="B19" s="59">
        <f t="shared" si="0"/>
        <v>1</v>
      </c>
      <c r="C19" s="76">
        <f t="shared" si="3"/>
        <v>160470.6439098788</v>
      </c>
      <c r="D19" s="78">
        <f t="shared" si="4"/>
        <v>105749.42854227012</v>
      </c>
      <c r="E19" s="79">
        <f t="shared" si="5"/>
        <v>205166.85020225856</v>
      </c>
      <c r="F19" s="64">
        <f t="shared" si="1"/>
        <v>44696.206292379764</v>
      </c>
      <c r="G19" s="95">
        <f t="shared" si="2"/>
        <v>99417.421659988438</v>
      </c>
      <c r="H19" s="96"/>
      <c r="I19" s="16"/>
      <c r="J19" s="5"/>
      <c r="K19" s="5"/>
    </row>
    <row r="20" spans="1:11" ht="15" customHeight="1">
      <c r="A20" s="61">
        <f t="shared" si="6"/>
        <v>91</v>
      </c>
      <c r="B20" s="59">
        <f t="shared" si="0"/>
        <v>1</v>
      </c>
      <c r="C20" s="76">
        <f t="shared" si="3"/>
        <v>165284.76322717516</v>
      </c>
      <c r="D20" s="78">
        <f t="shared" si="4"/>
        <v>106119.55154216808</v>
      </c>
      <c r="E20" s="79">
        <f t="shared" si="5"/>
        <v>214592.17940467916</v>
      </c>
      <c r="F20" s="64">
        <f t="shared" si="1"/>
        <v>49307.416177503997</v>
      </c>
      <c r="G20" s="95">
        <f t="shared" si="2"/>
        <v>108472.62786251109</v>
      </c>
      <c r="H20" s="96"/>
      <c r="I20" s="16"/>
      <c r="J20" s="5"/>
      <c r="K20" s="5"/>
    </row>
    <row r="21" spans="1:11" ht="15" customHeight="1">
      <c r="A21" s="61">
        <f t="shared" si="6"/>
        <v>92</v>
      </c>
      <c r="B21" s="59">
        <f t="shared" si="0"/>
        <v>1</v>
      </c>
      <c r="C21" s="76">
        <f t="shared" si="3"/>
        <v>170243.30612399042</v>
      </c>
      <c r="D21" s="78">
        <f t="shared" si="4"/>
        <v>106490.96997256567</v>
      </c>
      <c r="E21" s="79">
        <f t="shared" si="5"/>
        <v>224450.50658160893</v>
      </c>
      <c r="F21" s="64">
        <f t="shared" si="1"/>
        <v>54207.200457618514</v>
      </c>
      <c r="G21" s="95">
        <f t="shared" si="2"/>
        <v>117959.53660904327</v>
      </c>
      <c r="H21" s="96"/>
      <c r="I21" s="16"/>
      <c r="J21" s="5"/>
      <c r="K21" s="5"/>
    </row>
    <row r="22" spans="1:11" ht="15" customHeight="1">
      <c r="A22" s="61">
        <f t="shared" si="6"/>
        <v>93</v>
      </c>
      <c r="B22" s="59">
        <f t="shared" si="0"/>
        <v>1</v>
      </c>
      <c r="C22" s="76">
        <f t="shared" si="3"/>
        <v>175350.60530771012</v>
      </c>
      <c r="D22" s="78">
        <f t="shared" si="4"/>
        <v>106863.68836746966</v>
      </c>
      <c r="E22" s="79">
        <f t="shared" si="5"/>
        <v>234761.72358423975</v>
      </c>
      <c r="F22" s="64">
        <f t="shared" si="1"/>
        <v>59411.118276529625</v>
      </c>
      <c r="G22" s="95">
        <f t="shared" si="2"/>
        <v>127898.03521677009</v>
      </c>
      <c r="H22" s="96"/>
      <c r="I22" s="16"/>
      <c r="J22" s="5"/>
      <c r="K22" s="5"/>
    </row>
    <row r="23" spans="1:11" ht="15" customHeight="1">
      <c r="A23" s="61">
        <f t="shared" si="6"/>
        <v>94</v>
      </c>
      <c r="B23" s="59">
        <f t="shared" si="0"/>
        <v>1</v>
      </c>
      <c r="C23" s="76">
        <f t="shared" si="3"/>
        <v>180611.12346694144</v>
      </c>
      <c r="D23" s="78">
        <f t="shared" si="4"/>
        <v>107237.71127675581</v>
      </c>
      <c r="E23" s="79">
        <f t="shared" si="5"/>
        <v>245546.63609192698</v>
      </c>
      <c r="F23" s="64">
        <f t="shared" si="1"/>
        <v>64935.512624985538</v>
      </c>
      <c r="G23" s="95">
        <f t="shared" si="2"/>
        <v>138308.92481517117</v>
      </c>
      <c r="H23" s="96"/>
      <c r="I23" s="16"/>
      <c r="J23" s="5"/>
      <c r="K23" s="5"/>
    </row>
    <row r="24" spans="1:11" ht="15" customHeight="1">
      <c r="A24" s="61">
        <f t="shared" si="6"/>
        <v>95</v>
      </c>
      <c r="B24" s="59">
        <f t="shared" si="0"/>
        <v>1</v>
      </c>
      <c r="C24" s="76">
        <f t="shared" si="3"/>
        <v>186029.4571709497</v>
      </c>
      <c r="D24" s="78">
        <f t="shared" si="4"/>
        <v>107613.04326622447</v>
      </c>
      <c r="E24" s="79">
        <f t="shared" si="5"/>
        <v>256827.00559329541</v>
      </c>
      <c r="F24" s="64">
        <f t="shared" si="1"/>
        <v>70797.548422345717</v>
      </c>
      <c r="G24" s="95">
        <f t="shared" si="2"/>
        <v>149213.96232707094</v>
      </c>
      <c r="H24" s="96"/>
      <c r="I24" s="16"/>
      <c r="J24" s="5"/>
      <c r="K24" s="5"/>
    </row>
    <row r="25" spans="1:11" ht="15" customHeight="1">
      <c r="A25" s="61">
        <f t="shared" si="6"/>
        <v>96</v>
      </c>
      <c r="B25" s="59">
        <f t="shared" si="0"/>
        <v>1</v>
      </c>
      <c r="C25" s="76">
        <f t="shared" si="3"/>
        <v>191610.34088607819</v>
      </c>
      <c r="D25" s="78">
        <f t="shared" si="4"/>
        <v>107989.68891765627</v>
      </c>
      <c r="E25" s="79">
        <f t="shared" si="5"/>
        <v>268625.59329594992</v>
      </c>
      <c r="F25" s="64">
        <f t="shared" si="1"/>
        <v>77015.252409871726</v>
      </c>
      <c r="G25" s="95">
        <f t="shared" si="2"/>
        <v>160635.90437829366</v>
      </c>
      <c r="H25" s="96"/>
      <c r="I25" s="16"/>
      <c r="J25" s="5"/>
      <c r="K25" s="5"/>
    </row>
    <row r="26" spans="1:11" ht="15" customHeight="1">
      <c r="A26" s="61">
        <f t="shared" si="6"/>
        <v>97</v>
      </c>
      <c r="B26" s="59">
        <f t="shared" si="0"/>
        <v>1</v>
      </c>
      <c r="C26" s="76">
        <f t="shared" si="3"/>
        <v>197358.65111266053</v>
      </c>
      <c r="D26" s="78">
        <f t="shared" si="4"/>
        <v>108367.65282886807</v>
      </c>
      <c r="E26" s="79">
        <f t="shared" si="5"/>
        <v>280966.20605339046</v>
      </c>
      <c r="F26" s="64">
        <f t="shared" si="1"/>
        <v>83607.554940729926</v>
      </c>
      <c r="G26" s="95">
        <f t="shared" si="2"/>
        <v>172598.55322452239</v>
      </c>
      <c r="H26" s="96"/>
      <c r="I26" s="16"/>
      <c r="J26" s="5"/>
      <c r="K26" s="5"/>
    </row>
    <row r="27" spans="1:11" ht="15" customHeight="1">
      <c r="A27" s="61">
        <f t="shared" si="6"/>
        <v>98</v>
      </c>
      <c r="B27" s="59">
        <f t="shared" si="0"/>
        <v>1</v>
      </c>
      <c r="C27" s="76">
        <f t="shared" si="3"/>
        <v>203279.41064604034</v>
      </c>
      <c r="D27" s="78">
        <f t="shared" si="4"/>
        <v>108746.93961376912</v>
      </c>
      <c r="E27" s="79">
        <f t="shared" si="5"/>
        <v>293873.74440180144</v>
      </c>
      <c r="F27" s="64">
        <f t="shared" si="1"/>
        <v>90594.333755761094</v>
      </c>
      <c r="G27" s="95">
        <f t="shared" si="2"/>
        <v>185126.80478803231</v>
      </c>
      <c r="H27" s="96"/>
      <c r="I27" s="16"/>
      <c r="J27" s="5"/>
      <c r="K27" s="5"/>
    </row>
    <row r="28" spans="1:11" ht="15" customHeight="1">
      <c r="A28" s="61">
        <f t="shared" si="6"/>
        <v>99</v>
      </c>
      <c r="B28" s="59">
        <f t="shared" si="0"/>
        <v>1</v>
      </c>
      <c r="C28" s="76">
        <f t="shared" si="3"/>
        <v>209377.79296542157</v>
      </c>
      <c r="D28" s="78">
        <f t="shared" si="4"/>
        <v>109127.55390241732</v>
      </c>
      <c r="E28" s="79">
        <f t="shared" si="5"/>
        <v>307374.25280364312</v>
      </c>
      <c r="F28" s="64">
        <f t="shared" si="1"/>
        <v>97996.459838221548</v>
      </c>
      <c r="G28" s="95">
        <f t="shared" si="2"/>
        <v>198246.69890122581</v>
      </c>
      <c r="H28" s="96"/>
      <c r="I28" s="16"/>
      <c r="J28" s="5"/>
      <c r="K28" s="5"/>
    </row>
    <row r="29" spans="1:11" ht="15" customHeight="1">
      <c r="A29" s="61">
        <f t="shared" si="6"/>
        <v>100</v>
      </c>
      <c r="B29" s="59">
        <f t="shared" si="0"/>
        <v>1</v>
      </c>
      <c r="C29" s="76">
        <f t="shared" si="3"/>
        <v>215659.12675438423</v>
      </c>
      <c r="D29" s="78">
        <f t="shared" si="4"/>
        <v>109509.50034107579</v>
      </c>
      <c r="E29" s="79">
        <f t="shared" si="5"/>
        <v>321494.97219942446</v>
      </c>
      <c r="F29" s="64">
        <f t="shared" si="1"/>
        <v>105835.84544504024</v>
      </c>
      <c r="G29" s="95">
        <f t="shared" si="2"/>
        <v>211985.47185834867</v>
      </c>
      <c r="H29" s="96"/>
      <c r="I29" s="16"/>
      <c r="J29" s="5"/>
      <c r="K29" s="5"/>
    </row>
    <row r="30" spans="1:11" ht="15" customHeight="1">
      <c r="A30" s="61">
        <f t="shared" si="6"/>
        <v>101</v>
      </c>
      <c r="B30" s="59">
        <f t="shared" si="0"/>
        <v>1</v>
      </c>
      <c r="C30" s="76">
        <f t="shared" si="3"/>
        <v>222128.90055701576</v>
      </c>
      <c r="D30" s="78">
        <f t="shared" si="4"/>
        <v>109892.78359226957</v>
      </c>
      <c r="E30" s="79">
        <f t="shared" si="5"/>
        <v>336264.39497369522</v>
      </c>
      <c r="F30" s="64">
        <f t="shared" si="1"/>
        <v>114135.49441667946</v>
      </c>
      <c r="G30" s="95">
        <f t="shared" si="2"/>
        <v>226371.61138142564</v>
      </c>
      <c r="H30" s="96"/>
      <c r="I30" s="16"/>
      <c r="J30" s="5"/>
      <c r="K30" s="5"/>
    </row>
    <row r="31" spans="1:11" ht="15" customHeight="1">
      <c r="A31" s="61">
        <f t="shared" si="6"/>
        <v>102</v>
      </c>
      <c r="B31" s="59">
        <f t="shared" si="0"/>
        <v>1</v>
      </c>
      <c r="C31" s="76">
        <f t="shared" si="3"/>
        <v>228792.76757372625</v>
      </c>
      <c r="D31" s="78">
        <f t="shared" si="4"/>
        <v>110277.40833484252</v>
      </c>
      <c r="E31" s="79">
        <f t="shared" si="5"/>
        <v>351712.32244616648</v>
      </c>
      <c r="F31" s="64">
        <f t="shared" si="1"/>
        <v>122919.55487244023</v>
      </c>
      <c r="G31" s="95">
        <f t="shared" si="2"/>
        <v>241434.91411132395</v>
      </c>
      <c r="H31" s="96"/>
      <c r="I31" s="16"/>
      <c r="J31" s="5"/>
      <c r="K31" s="5"/>
    </row>
    <row r="32" spans="1:11" ht="15" customHeight="1">
      <c r="A32" s="61">
        <f t="shared" si="6"/>
        <v>103</v>
      </c>
      <c r="B32" s="59">
        <f t="shared" si="0"/>
        <v>1</v>
      </c>
      <c r="C32" s="76">
        <f t="shared" si="3"/>
        <v>235656.55060093803</v>
      </c>
      <c r="D32" s="78">
        <f t="shared" si="4"/>
        <v>110663.37926401447</v>
      </c>
      <c r="E32" s="79">
        <f t="shared" si="5"/>
        <v>367869.92500396277</v>
      </c>
      <c r="F32" s="64">
        <f t="shared" si="1"/>
        <v>132213.37440302473</v>
      </c>
      <c r="G32" s="95">
        <f t="shared" si="2"/>
        <v>257206.54573994828</v>
      </c>
      <c r="H32" s="96"/>
      <c r="I32" s="16"/>
      <c r="J32" s="5"/>
      <c r="K32" s="5"/>
    </row>
    <row r="33" spans="1:11" ht="15" customHeight="1">
      <c r="A33" s="61">
        <f t="shared" si="6"/>
        <v>104</v>
      </c>
      <c r="B33" s="59">
        <f t="shared" si="0"/>
        <v>1</v>
      </c>
      <c r="C33" s="76">
        <f t="shared" si="3"/>
        <v>242726.24711896619</v>
      </c>
      <c r="D33" s="78">
        <f t="shared" si="4"/>
        <v>111050.70109143853</v>
      </c>
      <c r="E33" s="79">
        <f t="shared" si="5"/>
        <v>384769.8049963396</v>
      </c>
      <c r="F33" s="64">
        <f t="shared" si="1"/>
        <v>142043.55787737342</v>
      </c>
      <c r="G33" s="95">
        <f t="shared" si="2"/>
        <v>273719.10390490107</v>
      </c>
      <c r="H33" s="96"/>
      <c r="I33" s="16"/>
      <c r="J33" s="5"/>
      <c r="K33" s="5"/>
    </row>
    <row r="34" spans="1:11" ht="15" customHeight="1">
      <c r="A34" s="61">
        <f t="shared" si="6"/>
        <v>105</v>
      </c>
      <c r="B34" s="59">
        <f t="shared" si="0"/>
        <v>1</v>
      </c>
      <c r="C34" s="76">
        <f t="shared" si="3"/>
        <v>250008.03453253518</v>
      </c>
      <c r="D34" s="78">
        <f t="shared" si="4"/>
        <v>111439.37854525857</v>
      </c>
      <c r="E34" s="79">
        <f t="shared" si="5"/>
        <v>402446.06251877319</v>
      </c>
      <c r="F34" s="64">
        <f t="shared" si="1"/>
        <v>152438.02798623801</v>
      </c>
      <c r="G34" s="95">
        <f t="shared" si="2"/>
        <v>291006.68397351459</v>
      </c>
      <c r="H34" s="96"/>
      <c r="I34" s="16"/>
      <c r="J34" s="5"/>
      <c r="K34" s="5"/>
    </row>
    <row r="35" spans="1:11" ht="15" customHeight="1">
      <c r="A35" s="61">
        <f t="shared" si="6"/>
        <v>106</v>
      </c>
      <c r="B35" s="59">
        <f t="shared" si="0"/>
        <v>1</v>
      </c>
      <c r="C35" s="76">
        <f t="shared" si="3"/>
        <v>257508.27556851125</v>
      </c>
      <c r="D35" s="78">
        <f t="shared" si="4"/>
        <v>111829.41637016699</v>
      </c>
      <c r="E35" s="79">
        <f t="shared" si="5"/>
        <v>420934.36421915982</v>
      </c>
      <c r="F35" s="64">
        <f t="shared" si="1"/>
        <v>163426.08865064857</v>
      </c>
      <c r="G35" s="95">
        <f t="shared" si="2"/>
        <v>309104.94784899283</v>
      </c>
      <c r="H35" s="96"/>
      <c r="I35" s="16"/>
      <c r="J35" s="5"/>
      <c r="K35" s="5"/>
    </row>
    <row r="36" spans="1:11" ht="15" customHeight="1">
      <c r="A36" s="61">
        <f t="shared" si="6"/>
        <v>107</v>
      </c>
      <c r="B36" s="59">
        <f t="shared" si="0"/>
        <v>1</v>
      </c>
      <c r="C36" s="76">
        <f t="shared" si="3"/>
        <v>265233.52383556659</v>
      </c>
      <c r="D36" s="78">
        <f t="shared" si="4"/>
        <v>112220.81932746258</v>
      </c>
      <c r="E36" s="79">
        <f t="shared" si="5"/>
        <v>440272.01526495983</v>
      </c>
      <c r="F36" s="64">
        <f t="shared" si="1"/>
        <v>175038.49142939324</v>
      </c>
      <c r="G36" s="95">
        <f t="shared" si="2"/>
        <v>328051.19593749725</v>
      </c>
      <c r="H36" s="96"/>
      <c r="I36" s="16"/>
      <c r="J36" s="5"/>
      <c r="K36" s="5"/>
    </row>
    <row r="37" spans="1:11" ht="15" customHeight="1">
      <c r="A37" s="61">
        <f t="shared" si="6"/>
        <v>108</v>
      </c>
      <c r="B37" s="59">
        <f t="shared" si="0"/>
        <v>1</v>
      </c>
      <c r="C37" s="76">
        <f t="shared" si="3"/>
        <v>273190.52955063363</v>
      </c>
      <c r="D37" s="78">
        <f t="shared" si="4"/>
        <v>112613.59219510871</v>
      </c>
      <c r="E37" s="79">
        <f t="shared" si="5"/>
        <v>460498.03461649985</v>
      </c>
      <c r="F37" s="64">
        <f t="shared" si="1"/>
        <v>187307.50506586622</v>
      </c>
      <c r="G37" s="95">
        <f t="shared" si="2"/>
        <v>347884.44242139114</v>
      </c>
      <c r="H37" s="96"/>
      <c r="I37" s="16"/>
      <c r="J37" s="5"/>
      <c r="K37" s="5"/>
    </row>
    <row r="38" spans="1:11" ht="15" customHeight="1">
      <c r="A38" s="61">
        <f t="shared" si="6"/>
        <v>109</v>
      </c>
      <c r="B38" s="59">
        <f t="shared" si="0"/>
        <v>1</v>
      </c>
      <c r="C38" s="76">
        <f t="shared" si="3"/>
        <v>281386.24543715263</v>
      </c>
      <c r="D38" s="78">
        <f t="shared" si="4"/>
        <v>113007.7397677916</v>
      </c>
      <c r="E38" s="79">
        <f t="shared" si="5"/>
        <v>481653.23375831719</v>
      </c>
      <c r="F38" s="64">
        <f t="shared" si="1"/>
        <v>200266.98832116456</v>
      </c>
      <c r="G38" s="95">
        <f t="shared" si="2"/>
        <v>368645.4939905256</v>
      </c>
      <c r="H38" s="96"/>
      <c r="I38" s="16"/>
      <c r="J38" s="5"/>
      <c r="K38" s="5"/>
    </row>
    <row r="39" spans="1:11" ht="15" customHeight="1">
      <c r="A39" s="61">
        <f t="shared" si="6"/>
        <v>110</v>
      </c>
      <c r="B39" s="59">
        <f t="shared" si="0"/>
        <v>1</v>
      </c>
      <c r="C39" s="76">
        <f t="shared" si="3"/>
        <v>289827.83280026721</v>
      </c>
      <c r="D39" s="78">
        <f t="shared" si="4"/>
        <v>113403.26685697888</v>
      </c>
      <c r="E39" s="79">
        <f t="shared" si="5"/>
        <v>503780.29904740845</v>
      </c>
      <c r="F39" s="64">
        <f t="shared" si="1"/>
        <v>213952.46624714124</v>
      </c>
      <c r="G39" s="95">
        <f t="shared" si="2"/>
        <v>390377.03219042957</v>
      </c>
      <c r="H39" s="96"/>
      <c r="I39" s="16"/>
      <c r="J39" s="5"/>
      <c r="K39" s="5"/>
    </row>
    <row r="40" spans="1:11" ht="15" customHeight="1">
      <c r="A40" s="61">
        <f t="shared" si="6"/>
        <v>111</v>
      </c>
      <c r="B40" s="59">
        <f t="shared" si="0"/>
        <v>1</v>
      </c>
      <c r="C40" s="76">
        <f t="shared" si="3"/>
        <v>298522.66778427525</v>
      </c>
      <c r="D40" s="78">
        <f t="shared" si="4"/>
        <v>113800.17829097831</v>
      </c>
      <c r="E40" s="79">
        <f t="shared" si="5"/>
        <v>526923.87784454226</v>
      </c>
      <c r="F40" s="64">
        <f t="shared" si="1"/>
        <v>228401.21006026701</v>
      </c>
      <c r="G40" s="95">
        <f t="shared" si="2"/>
        <v>413123.69955356396</v>
      </c>
      <c r="H40" s="96"/>
      <c r="I40" s="16"/>
      <c r="J40" s="5"/>
      <c r="K40" s="5"/>
    </row>
    <row r="41" spans="1:11" ht="15" customHeight="1">
      <c r="A41" s="61">
        <f t="shared" si="6"/>
        <v>112</v>
      </c>
      <c r="B41" s="59">
        <f t="shared" si="0"/>
        <v>1</v>
      </c>
      <c r="C41" s="76">
        <f t="shared" si="3"/>
        <v>307478.3478178035</v>
      </c>
      <c r="D41" s="78">
        <f t="shared" si="4"/>
        <v>114198.47891499674</v>
      </c>
      <c r="E41" s="79">
        <f t="shared" si="5"/>
        <v>551130.66860242956</v>
      </c>
      <c r="F41" s="64">
        <f t="shared" si="1"/>
        <v>243652.32078462606</v>
      </c>
      <c r="G41" s="95">
        <f t="shared" si="2"/>
        <v>436932.18968743284</v>
      </c>
      <c r="H41" s="96"/>
      <c r="I41" s="16"/>
      <c r="J41" s="5"/>
      <c r="K41" s="5"/>
    </row>
    <row r="42" spans="1:11" ht="15" customHeight="1">
      <c r="A42" s="61">
        <f t="shared" si="6"/>
        <v>113</v>
      </c>
      <c r="B42" s="59">
        <f t="shared" si="0"/>
        <v>1</v>
      </c>
      <c r="C42" s="76">
        <f t="shared" si="3"/>
        <v>316702.69825233764</v>
      </c>
      <c r="D42" s="78">
        <f t="shared" si="4"/>
        <v>114598.17359119923</v>
      </c>
      <c r="E42" s="79">
        <f t="shared" si="5"/>
        <v>576449.51509252831</v>
      </c>
      <c r="F42" s="64">
        <f t="shared" si="1"/>
        <v>259746.81684019067</v>
      </c>
      <c r="G42" s="95">
        <f t="shared" si="2"/>
        <v>461851.34150132909</v>
      </c>
      <c r="H42" s="96"/>
      <c r="I42" s="16"/>
      <c r="J42" s="5"/>
      <c r="K42" s="5"/>
    </row>
    <row r="43" spans="1:11" ht="15" customHeight="1">
      <c r="A43" s="61">
        <f t="shared" si="6"/>
        <v>114</v>
      </c>
      <c r="B43" s="59">
        <f t="shared" si="0"/>
        <v>1</v>
      </c>
      <c r="C43" s="76">
        <f t="shared" si="3"/>
        <v>326203.77919990779</v>
      </c>
      <c r="D43" s="78">
        <f t="shared" si="4"/>
        <v>114999.26719876843</v>
      </c>
      <c r="E43" s="79">
        <f t="shared" si="5"/>
        <v>602931.50496061181</v>
      </c>
      <c r="F43" s="64">
        <f t="shared" si="1"/>
        <v>276727.72576070402</v>
      </c>
      <c r="G43" s="95">
        <f t="shared" si="2"/>
        <v>487932.23776184337</v>
      </c>
      <c r="H43" s="96"/>
      <c r="I43" s="16"/>
      <c r="J43" s="5"/>
      <c r="K43" s="5"/>
    </row>
    <row r="44" spans="1:11" ht="15" customHeight="1">
      <c r="A44" s="61">
        <f t="shared" si="6"/>
        <v>115</v>
      </c>
      <c r="B44" s="59">
        <f t="shared" si="0"/>
        <v>1</v>
      </c>
      <c r="C44" s="76">
        <f t="shared" si="3"/>
        <v>335989.89257590502</v>
      </c>
      <c r="D44" s="78">
        <f t="shared" si="4"/>
        <v>115401.76463396412</v>
      </c>
      <c r="E44" s="79">
        <f t="shared" si="5"/>
        <v>630630.07280996174</v>
      </c>
      <c r="F44" s="64">
        <f t="shared" si="1"/>
        <v>294640.18023405672</v>
      </c>
      <c r="G44" s="95">
        <f t="shared" si="2"/>
        <v>515228.30817599763</v>
      </c>
      <c r="H44" s="96"/>
      <c r="I44" s="16"/>
      <c r="J44" s="5"/>
      <c r="K44" s="5"/>
    </row>
    <row r="45" spans="1:11" ht="15" customHeight="1">
      <c r="A45" s="61">
        <f t="shared" si="6"/>
        <v>116</v>
      </c>
      <c r="B45" s="59">
        <f t="shared" si="0"/>
        <v>1</v>
      </c>
      <c r="C45" s="76">
        <f t="shared" si="3"/>
        <v>346069.58935318218</v>
      </c>
      <c r="D45" s="78">
        <f t="shared" si="4"/>
        <v>115805.670810183</v>
      </c>
      <c r="E45" s="79">
        <f t="shared" si="5"/>
        <v>659601.10802018561</v>
      </c>
      <c r="F45" s="64">
        <f t="shared" si="1"/>
        <v>313531.51866700343</v>
      </c>
      <c r="G45" s="95">
        <f t="shared" si="2"/>
        <v>543795.43721000256</v>
      </c>
      <c r="H45" s="96"/>
      <c r="I45" s="16"/>
      <c r="J45" s="5"/>
      <c r="K45" s="5"/>
    </row>
    <row r="46" spans="1:11" ht="15" customHeight="1">
      <c r="A46" s="61">
        <f t="shared" si="6"/>
        <v>117</v>
      </c>
      <c r="B46" s="59">
        <f t="shared" si="0"/>
        <v>1</v>
      </c>
      <c r="C46" s="76">
        <f t="shared" si="3"/>
        <v>356451.67703377764</v>
      </c>
      <c r="D46" s="78">
        <f t="shared" si="4"/>
        <v>116210.99065801865</v>
      </c>
      <c r="E46" s="79">
        <f t="shared" si="5"/>
        <v>689903.06751921191</v>
      </c>
      <c r="F46" s="64">
        <f t="shared" si="1"/>
        <v>333451.39048543427</v>
      </c>
      <c r="G46" s="95">
        <f t="shared" si="2"/>
        <v>573692.07686119329</v>
      </c>
      <c r="H46" s="96"/>
      <c r="I46" s="16"/>
      <c r="J46" s="5"/>
      <c r="K46" s="5"/>
    </row>
    <row r="47" spans="1:11" ht="15" customHeight="1">
      <c r="A47" s="61">
        <f t="shared" si="6"/>
        <v>118</v>
      </c>
      <c r="B47" s="59">
        <f t="shared" si="0"/>
        <v>1</v>
      </c>
      <c r="C47" s="76">
        <f t="shared" si="3"/>
        <v>367145.227344791</v>
      </c>
      <c r="D47" s="78">
        <f t="shared" si="4"/>
        <v>116617.72912532173</v>
      </c>
      <c r="E47" s="79">
        <f t="shared" si="5"/>
        <v>721597.0937360106</v>
      </c>
      <c r="F47" s="64">
        <f t="shared" si="1"/>
        <v>354451.86639121961</v>
      </c>
      <c r="G47" s="95">
        <f t="shared" si="2"/>
        <v>604979.36461068888</v>
      </c>
      <c r="H47" s="96"/>
      <c r="I47" s="16"/>
      <c r="J47" s="5"/>
      <c r="K47" s="5"/>
    </row>
    <row r="48" spans="1:11" ht="15" customHeight="1">
      <c r="A48" s="61">
        <f t="shared" si="6"/>
        <v>119</v>
      </c>
      <c r="B48" s="59">
        <f t="shared" si="0"/>
        <v>1</v>
      </c>
      <c r="C48" s="76">
        <f t="shared" si="3"/>
        <v>378159.58416513476</v>
      </c>
      <c r="D48" s="78">
        <f t="shared" si="4"/>
        <v>117025.89117726036</v>
      </c>
      <c r="E48" s="79">
        <f t="shared" si="5"/>
        <v>754747.1379720408</v>
      </c>
      <c r="F48" s="64">
        <f t="shared" si="1"/>
        <v>376587.55380690604</v>
      </c>
      <c r="G48" s="95">
        <f t="shared" si="2"/>
        <v>637721.24679478048</v>
      </c>
      <c r="H48" s="96"/>
      <c r="I48" s="16"/>
      <c r="J48" s="5"/>
      <c r="K48" s="5"/>
    </row>
    <row r="49" spans="1:11" ht="15" customHeight="1">
      <c r="A49" s="61">
        <f t="shared" si="6"/>
        <v>120</v>
      </c>
      <c r="B49" s="59">
        <f t="shared" si="0"/>
        <v>0</v>
      </c>
      <c r="C49" s="76">
        <f t="shared" si="3"/>
        <v>0</v>
      </c>
      <c r="D49" s="78">
        <f t="shared" si="4"/>
        <v>0</v>
      </c>
      <c r="E49" s="79">
        <f t="shared" si="5"/>
        <v>0</v>
      </c>
      <c r="F49" s="64">
        <f t="shared" si="1"/>
        <v>0</v>
      </c>
      <c r="G49" s="95">
        <f t="shared" si="2"/>
        <v>0</v>
      </c>
      <c r="H49" s="96"/>
      <c r="I49" s="16"/>
      <c r="J49" s="5"/>
      <c r="K49" s="5"/>
    </row>
    <row r="50" spans="1:11" ht="15" customHeight="1">
      <c r="A50" s="61">
        <f t="shared" si="6"/>
        <v>121</v>
      </c>
      <c r="B50" s="59">
        <f t="shared" si="0"/>
        <v>0</v>
      </c>
      <c r="C50" s="76">
        <f t="shared" si="3"/>
        <v>0</v>
      </c>
      <c r="D50" s="78">
        <f t="shared" si="4"/>
        <v>0</v>
      </c>
      <c r="E50" s="79">
        <f t="shared" si="5"/>
        <v>0</v>
      </c>
      <c r="F50" s="64">
        <f t="shared" si="1"/>
        <v>0</v>
      </c>
      <c r="G50" s="95">
        <f t="shared" si="2"/>
        <v>0</v>
      </c>
      <c r="H50" s="96"/>
      <c r="I50" s="16"/>
      <c r="J50" s="5"/>
      <c r="K50" s="5"/>
    </row>
    <row r="51" spans="1:11" ht="15" customHeight="1">
      <c r="A51" s="61">
        <f t="shared" si="6"/>
        <v>122</v>
      </c>
      <c r="B51" s="59">
        <f t="shared" si="0"/>
        <v>0</v>
      </c>
      <c r="C51" s="76">
        <f t="shared" si="3"/>
        <v>0</v>
      </c>
      <c r="D51" s="78">
        <f t="shared" si="4"/>
        <v>0</v>
      </c>
      <c r="E51" s="79">
        <f t="shared" si="5"/>
        <v>0</v>
      </c>
      <c r="F51" s="64">
        <f t="shared" si="1"/>
        <v>0</v>
      </c>
      <c r="G51" s="95">
        <f t="shared" si="2"/>
        <v>0</v>
      </c>
      <c r="H51" s="96"/>
      <c r="I51" s="16"/>
      <c r="J51" s="5"/>
      <c r="K51" s="5"/>
    </row>
    <row r="52" spans="1:11" ht="15" customHeight="1">
      <c r="A52" s="61">
        <f t="shared" si="6"/>
        <v>123</v>
      </c>
      <c r="B52" s="59">
        <f t="shared" si="0"/>
        <v>0</v>
      </c>
      <c r="C52" s="76">
        <f t="shared" si="3"/>
        <v>0</v>
      </c>
      <c r="D52" s="78">
        <f t="shared" si="4"/>
        <v>0</v>
      </c>
      <c r="E52" s="79">
        <f t="shared" si="5"/>
        <v>0</v>
      </c>
      <c r="F52" s="64">
        <f t="shared" si="1"/>
        <v>0</v>
      </c>
      <c r="G52" s="95">
        <f t="shared" si="2"/>
        <v>0</v>
      </c>
      <c r="H52" s="96"/>
      <c r="I52" s="16"/>
      <c r="J52" s="5"/>
      <c r="K52" s="5"/>
    </row>
    <row r="53" spans="1:11" ht="15" customHeight="1">
      <c r="A53" s="61">
        <f t="shared" si="6"/>
        <v>124</v>
      </c>
      <c r="B53" s="59">
        <f t="shared" si="0"/>
        <v>0</v>
      </c>
      <c r="C53" s="76">
        <f t="shared" si="3"/>
        <v>0</v>
      </c>
      <c r="D53" s="78">
        <f t="shared" si="4"/>
        <v>0</v>
      </c>
      <c r="E53" s="79">
        <f t="shared" si="5"/>
        <v>0</v>
      </c>
      <c r="F53" s="64">
        <f t="shared" si="1"/>
        <v>0</v>
      </c>
      <c r="G53" s="95">
        <f t="shared" si="2"/>
        <v>0</v>
      </c>
      <c r="H53" s="96"/>
      <c r="I53" s="16"/>
      <c r="J53" s="5"/>
      <c r="K53" s="5"/>
    </row>
    <row r="54" spans="1:11" ht="15" customHeight="1">
      <c r="A54" s="61">
        <f t="shared" si="6"/>
        <v>125</v>
      </c>
      <c r="B54" s="59">
        <f t="shared" si="0"/>
        <v>0</v>
      </c>
      <c r="C54" s="76">
        <f t="shared" si="3"/>
        <v>0</v>
      </c>
      <c r="D54" s="78">
        <f t="shared" si="4"/>
        <v>0</v>
      </c>
      <c r="E54" s="79">
        <f t="shared" si="5"/>
        <v>0</v>
      </c>
      <c r="F54" s="64">
        <f t="shared" si="1"/>
        <v>0</v>
      </c>
      <c r="G54" s="95">
        <f t="shared" si="2"/>
        <v>0</v>
      </c>
      <c r="H54" s="96"/>
      <c r="I54" s="16"/>
      <c r="J54" s="5"/>
      <c r="K54" s="5"/>
    </row>
    <row r="55" spans="1:11" ht="15" customHeight="1">
      <c r="A55" s="61">
        <f t="shared" si="6"/>
        <v>126</v>
      </c>
      <c r="B55" s="59">
        <f t="shared" si="0"/>
        <v>0</v>
      </c>
      <c r="C55" s="76">
        <f t="shared" si="3"/>
        <v>0</v>
      </c>
      <c r="D55" s="78">
        <f t="shared" si="4"/>
        <v>0</v>
      </c>
      <c r="E55" s="79">
        <f t="shared" si="5"/>
        <v>0</v>
      </c>
      <c r="F55" s="64">
        <f t="shared" si="1"/>
        <v>0</v>
      </c>
      <c r="G55" s="95">
        <f t="shared" si="2"/>
        <v>0</v>
      </c>
      <c r="H55" s="96"/>
      <c r="I55" s="16"/>
      <c r="J55" s="5"/>
      <c r="K55" s="5"/>
    </row>
    <row r="56" spans="1:11" ht="15" customHeight="1">
      <c r="A56" s="61">
        <f t="shared" si="6"/>
        <v>127</v>
      </c>
      <c r="B56" s="59">
        <f t="shared" si="0"/>
        <v>0</v>
      </c>
      <c r="C56" s="76">
        <f t="shared" si="3"/>
        <v>0</v>
      </c>
      <c r="D56" s="78">
        <f t="shared" si="4"/>
        <v>0</v>
      </c>
      <c r="E56" s="79">
        <f t="shared" si="5"/>
        <v>0</v>
      </c>
      <c r="F56" s="64">
        <f t="shared" si="1"/>
        <v>0</v>
      </c>
      <c r="G56" s="95">
        <f t="shared" si="2"/>
        <v>0</v>
      </c>
      <c r="H56" s="96"/>
      <c r="I56" s="16"/>
      <c r="J56" s="5"/>
      <c r="K56" s="5"/>
    </row>
    <row r="57" spans="1:11" ht="15" customHeight="1">
      <c r="A57" s="61">
        <f t="shared" si="6"/>
        <v>128</v>
      </c>
      <c r="B57" s="59">
        <f t="shared" si="0"/>
        <v>0</v>
      </c>
      <c r="C57" s="76">
        <f t="shared" si="3"/>
        <v>0</v>
      </c>
      <c r="D57" s="78">
        <f t="shared" si="4"/>
        <v>0</v>
      </c>
      <c r="E57" s="79">
        <f t="shared" si="5"/>
        <v>0</v>
      </c>
      <c r="F57" s="64">
        <f t="shared" si="1"/>
        <v>0</v>
      </c>
      <c r="G57" s="95">
        <f t="shared" si="2"/>
        <v>0</v>
      </c>
      <c r="H57" s="96"/>
      <c r="I57" s="16"/>
      <c r="J57" s="5"/>
      <c r="K57" s="5"/>
    </row>
    <row r="58" spans="1:11" ht="15" customHeight="1">
      <c r="A58" s="61">
        <f t="shared" si="6"/>
        <v>129</v>
      </c>
      <c r="B58" s="59">
        <f t="shared" si="0"/>
        <v>0</v>
      </c>
      <c r="C58" s="76">
        <f t="shared" si="3"/>
        <v>0</v>
      </c>
      <c r="D58" s="78">
        <f t="shared" si="4"/>
        <v>0</v>
      </c>
      <c r="E58" s="79">
        <f t="shared" si="5"/>
        <v>0</v>
      </c>
      <c r="F58" s="64">
        <f t="shared" si="1"/>
        <v>0</v>
      </c>
      <c r="G58" s="95">
        <f t="shared" si="2"/>
        <v>0</v>
      </c>
      <c r="H58" s="96"/>
      <c r="I58" s="16"/>
      <c r="J58" s="5"/>
      <c r="K58" s="5"/>
    </row>
    <row r="59" spans="1:11" ht="15" customHeight="1">
      <c r="A59" s="61">
        <f t="shared" si="6"/>
        <v>130</v>
      </c>
      <c r="B59" s="59">
        <f t="shared" si="0"/>
        <v>0</v>
      </c>
      <c r="C59" s="76">
        <f t="shared" si="3"/>
        <v>0</v>
      </c>
      <c r="D59" s="78">
        <f t="shared" si="4"/>
        <v>0</v>
      </c>
      <c r="E59" s="79">
        <f t="shared" si="5"/>
        <v>0</v>
      </c>
      <c r="F59" s="64">
        <f t="shared" si="1"/>
        <v>0</v>
      </c>
      <c r="G59" s="95">
        <f t="shared" si="2"/>
        <v>0</v>
      </c>
      <c r="H59" s="96"/>
      <c r="I59" s="16"/>
      <c r="J59" s="5"/>
      <c r="K59" s="5"/>
    </row>
    <row r="60" spans="1:11" ht="15" customHeight="1">
      <c r="A60" s="61">
        <f t="shared" si="6"/>
        <v>131</v>
      </c>
      <c r="B60" s="59">
        <f t="shared" si="0"/>
        <v>0</v>
      </c>
      <c r="C60" s="76">
        <f t="shared" si="3"/>
        <v>0</v>
      </c>
      <c r="D60" s="78">
        <f t="shared" si="4"/>
        <v>0</v>
      </c>
      <c r="E60" s="79">
        <f t="shared" si="5"/>
        <v>0</v>
      </c>
      <c r="F60" s="64">
        <f t="shared" si="1"/>
        <v>0</v>
      </c>
      <c r="G60" s="95">
        <f t="shared" si="2"/>
        <v>0</v>
      </c>
      <c r="H60" s="96"/>
      <c r="I60" s="16"/>
      <c r="J60" s="5"/>
      <c r="K60" s="5"/>
    </row>
    <row r="61" spans="1:11" ht="15" customHeight="1">
      <c r="A61" s="61">
        <f t="shared" si="6"/>
        <v>132</v>
      </c>
      <c r="B61" s="59">
        <f t="shared" si="0"/>
        <v>0</v>
      </c>
      <c r="C61" s="76">
        <f t="shared" si="3"/>
        <v>0</v>
      </c>
      <c r="D61" s="78">
        <f t="shared" si="4"/>
        <v>0</v>
      </c>
      <c r="E61" s="79">
        <f t="shared" si="5"/>
        <v>0</v>
      </c>
      <c r="F61" s="64">
        <f t="shared" si="1"/>
        <v>0</v>
      </c>
      <c r="G61" s="95">
        <f t="shared" si="2"/>
        <v>0</v>
      </c>
      <c r="H61" s="96"/>
      <c r="I61" s="16"/>
      <c r="J61" s="5"/>
      <c r="K61" s="5"/>
    </row>
    <row r="62" spans="1:11" ht="15" customHeight="1">
      <c r="A62" s="61">
        <f t="shared" si="6"/>
        <v>133</v>
      </c>
      <c r="B62" s="59">
        <f t="shared" si="0"/>
        <v>0</v>
      </c>
      <c r="C62" s="76">
        <f t="shared" si="3"/>
        <v>0</v>
      </c>
      <c r="D62" s="78">
        <f t="shared" si="4"/>
        <v>0</v>
      </c>
      <c r="E62" s="79">
        <f t="shared" si="5"/>
        <v>0</v>
      </c>
      <c r="F62" s="64">
        <f t="shared" si="1"/>
        <v>0</v>
      </c>
      <c r="G62" s="95">
        <f t="shared" si="2"/>
        <v>0</v>
      </c>
      <c r="H62" s="96"/>
      <c r="I62" s="16"/>
      <c r="J62" s="5"/>
      <c r="K62" s="5"/>
    </row>
    <row r="63" spans="1:11" ht="15" customHeight="1">
      <c r="A63" s="61">
        <f t="shared" si="6"/>
        <v>134</v>
      </c>
      <c r="B63" s="59">
        <f t="shared" si="0"/>
        <v>0</v>
      </c>
      <c r="C63" s="76">
        <f t="shared" si="3"/>
        <v>0</v>
      </c>
      <c r="D63" s="78">
        <f t="shared" si="4"/>
        <v>0</v>
      </c>
      <c r="E63" s="79">
        <f t="shared" si="5"/>
        <v>0</v>
      </c>
      <c r="F63" s="64">
        <f t="shared" si="1"/>
        <v>0</v>
      </c>
      <c r="G63" s="95">
        <f t="shared" si="2"/>
        <v>0</v>
      </c>
      <c r="H63" s="96"/>
      <c r="I63" s="16"/>
      <c r="J63" s="5"/>
      <c r="K63" s="5"/>
    </row>
    <row r="64" spans="1:11" ht="15" customHeight="1">
      <c r="A64" s="61">
        <f t="shared" si="6"/>
        <v>135</v>
      </c>
      <c r="B64" s="59">
        <f t="shared" si="0"/>
        <v>0</v>
      </c>
      <c r="C64" s="76">
        <f t="shared" si="3"/>
        <v>0</v>
      </c>
      <c r="D64" s="78">
        <f t="shared" si="4"/>
        <v>0</v>
      </c>
      <c r="E64" s="79">
        <f t="shared" si="5"/>
        <v>0</v>
      </c>
      <c r="F64" s="64">
        <f t="shared" si="1"/>
        <v>0</v>
      </c>
      <c r="G64" s="95">
        <f t="shared" si="2"/>
        <v>0</v>
      </c>
      <c r="H64" s="96"/>
      <c r="I64" s="16"/>
      <c r="J64" s="5"/>
      <c r="K64" s="5"/>
    </row>
    <row r="65" spans="1:11" ht="15" customHeight="1">
      <c r="A65" s="61">
        <f t="shared" si="6"/>
        <v>136</v>
      </c>
      <c r="B65" s="59">
        <f t="shared" si="0"/>
        <v>0</v>
      </c>
      <c r="C65" s="76">
        <f t="shared" si="3"/>
        <v>0</v>
      </c>
      <c r="D65" s="78">
        <f t="shared" si="4"/>
        <v>0</v>
      </c>
      <c r="E65" s="79">
        <f t="shared" si="5"/>
        <v>0</v>
      </c>
      <c r="F65" s="64">
        <f t="shared" si="1"/>
        <v>0</v>
      </c>
      <c r="G65" s="95">
        <f t="shared" si="2"/>
        <v>0</v>
      </c>
      <c r="H65" s="96"/>
      <c r="I65" s="16"/>
      <c r="J65" s="5"/>
      <c r="K65" s="5"/>
    </row>
    <row r="66" spans="1:11" ht="15" customHeight="1">
      <c r="A66" s="61">
        <f t="shared" si="6"/>
        <v>137</v>
      </c>
      <c r="B66" s="59">
        <f t="shared" si="0"/>
        <v>0</v>
      </c>
      <c r="C66" s="76">
        <f t="shared" si="3"/>
        <v>0</v>
      </c>
      <c r="D66" s="78">
        <f t="shared" si="4"/>
        <v>0</v>
      </c>
      <c r="E66" s="79">
        <f t="shared" si="5"/>
        <v>0</v>
      </c>
      <c r="F66" s="64">
        <f t="shared" si="1"/>
        <v>0</v>
      </c>
      <c r="G66" s="95">
        <f t="shared" si="2"/>
        <v>0</v>
      </c>
      <c r="H66" s="96"/>
      <c r="I66" s="16"/>
      <c r="J66" s="5"/>
      <c r="K66" s="5"/>
    </row>
    <row r="67" spans="1:11" ht="15" customHeight="1">
      <c r="A67" s="61">
        <f t="shared" si="6"/>
        <v>138</v>
      </c>
      <c r="B67" s="59">
        <f t="shared" si="0"/>
        <v>0</v>
      </c>
      <c r="C67" s="76">
        <f t="shared" si="3"/>
        <v>0</v>
      </c>
      <c r="D67" s="78">
        <f t="shared" si="4"/>
        <v>0</v>
      </c>
      <c r="E67" s="79">
        <f t="shared" si="5"/>
        <v>0</v>
      </c>
      <c r="F67" s="64">
        <f t="shared" si="1"/>
        <v>0</v>
      </c>
      <c r="G67" s="95">
        <f t="shared" si="2"/>
        <v>0</v>
      </c>
      <c r="H67" s="96"/>
      <c r="I67" s="16"/>
      <c r="J67" s="5"/>
      <c r="K67" s="5"/>
    </row>
    <row r="68" spans="1:11" ht="15" customHeight="1">
      <c r="A68" s="61">
        <f t="shared" si="6"/>
        <v>139</v>
      </c>
      <c r="B68" s="59">
        <f t="shared" si="0"/>
        <v>0</v>
      </c>
      <c r="C68" s="76">
        <f t="shared" si="3"/>
        <v>0</v>
      </c>
      <c r="D68" s="78">
        <f t="shared" si="4"/>
        <v>0</v>
      </c>
      <c r="E68" s="79">
        <f t="shared" si="5"/>
        <v>0</v>
      </c>
      <c r="F68" s="64">
        <f t="shared" si="1"/>
        <v>0</v>
      </c>
      <c r="G68" s="95">
        <f t="shared" si="2"/>
        <v>0</v>
      </c>
      <c r="H68" s="96"/>
      <c r="I68" s="16"/>
      <c r="J68" s="5"/>
      <c r="K68" s="5"/>
    </row>
    <row r="69" spans="1:11" ht="15" customHeight="1">
      <c r="A69" s="61">
        <f t="shared" si="6"/>
        <v>140</v>
      </c>
      <c r="B69" s="59">
        <f t="shared" ref="B69:B89" si="7">IF(A69&gt;=120,0,IF(AND(A69&gt;=55,A69&lt;120),1,0))</f>
        <v>0</v>
      </c>
      <c r="C69" s="76">
        <f t="shared" si="3"/>
        <v>0</v>
      </c>
      <c r="D69" s="78">
        <f t="shared" si="4"/>
        <v>0</v>
      </c>
      <c r="E69" s="79">
        <f t="shared" si="5"/>
        <v>0</v>
      </c>
      <c r="F69" s="64">
        <f t="shared" ref="F69:F89" si="8">E69-C69</f>
        <v>0</v>
      </c>
      <c r="G69" s="95">
        <f t="shared" ref="G69:G89" si="9">E69-D69</f>
        <v>0</v>
      </c>
      <c r="H69" s="96"/>
      <c r="I69" s="16"/>
      <c r="J69" s="5"/>
      <c r="K69" s="5"/>
    </row>
    <row r="70" spans="1:11" ht="15" customHeight="1">
      <c r="A70" s="61">
        <f t="shared" si="6"/>
        <v>141</v>
      </c>
      <c r="B70" s="59">
        <f t="shared" si="7"/>
        <v>0</v>
      </c>
      <c r="C70" s="76">
        <f t="shared" ref="C70:C89" si="10">C69*(1+3%)*B70</f>
        <v>0</v>
      </c>
      <c r="D70" s="78">
        <f t="shared" ref="D70:D89" si="11">D69*(1+0.35%)*B70</f>
        <v>0</v>
      </c>
      <c r="E70" s="79">
        <f t="shared" ref="E70:E89" si="12">E69*(1+$I$2/12)^12*B70</f>
        <v>0</v>
      </c>
      <c r="F70" s="64">
        <f t="shared" si="8"/>
        <v>0</v>
      </c>
      <c r="G70" s="95">
        <f t="shared" si="9"/>
        <v>0</v>
      </c>
      <c r="H70" s="96"/>
      <c r="I70" s="16"/>
      <c r="J70" s="5"/>
      <c r="K70" s="5"/>
    </row>
    <row r="71" spans="1:11" ht="15" customHeight="1">
      <c r="A71" s="61">
        <f t="shared" ref="A71:A89" si="13">A70+1</f>
        <v>142</v>
      </c>
      <c r="B71" s="59">
        <f t="shared" si="7"/>
        <v>0</v>
      </c>
      <c r="C71" s="76">
        <f t="shared" si="10"/>
        <v>0</v>
      </c>
      <c r="D71" s="78">
        <f t="shared" si="11"/>
        <v>0</v>
      </c>
      <c r="E71" s="79">
        <f t="shared" si="12"/>
        <v>0</v>
      </c>
      <c r="F71" s="64">
        <f t="shared" si="8"/>
        <v>0</v>
      </c>
      <c r="G71" s="95">
        <f t="shared" si="9"/>
        <v>0</v>
      </c>
      <c r="H71" s="96"/>
      <c r="I71" s="16"/>
      <c r="J71" s="5"/>
      <c r="K71" s="5"/>
    </row>
    <row r="72" spans="1:11" ht="15.75" customHeight="1">
      <c r="A72" s="61">
        <f t="shared" si="13"/>
        <v>143</v>
      </c>
      <c r="B72" s="59">
        <f t="shared" si="7"/>
        <v>0</v>
      </c>
      <c r="C72" s="76">
        <f t="shared" si="10"/>
        <v>0</v>
      </c>
      <c r="D72" s="78">
        <f t="shared" si="11"/>
        <v>0</v>
      </c>
      <c r="E72" s="79">
        <f t="shared" si="12"/>
        <v>0</v>
      </c>
      <c r="F72" s="64">
        <f t="shared" si="8"/>
        <v>0</v>
      </c>
      <c r="G72" s="95">
        <f t="shared" si="9"/>
        <v>0</v>
      </c>
      <c r="H72" s="96"/>
      <c r="I72" s="16"/>
      <c r="J72" s="5"/>
      <c r="K72" s="5"/>
    </row>
    <row r="73" spans="1:11" ht="15.75" customHeight="1">
      <c r="A73" s="61">
        <f t="shared" si="13"/>
        <v>144</v>
      </c>
      <c r="B73" s="59">
        <f t="shared" si="7"/>
        <v>0</v>
      </c>
      <c r="C73" s="76">
        <f t="shared" si="10"/>
        <v>0</v>
      </c>
      <c r="D73" s="78">
        <f t="shared" si="11"/>
        <v>0</v>
      </c>
      <c r="E73" s="79">
        <f t="shared" si="12"/>
        <v>0</v>
      </c>
      <c r="F73" s="64">
        <f t="shared" si="8"/>
        <v>0</v>
      </c>
      <c r="G73" s="95">
        <f t="shared" si="9"/>
        <v>0</v>
      </c>
      <c r="H73" s="96"/>
      <c r="I73" s="16"/>
      <c r="J73" s="5"/>
      <c r="K73" s="5"/>
    </row>
    <row r="74" spans="1:11" ht="15.75" customHeight="1">
      <c r="A74" s="61">
        <f t="shared" si="13"/>
        <v>145</v>
      </c>
      <c r="B74" s="59">
        <f t="shared" si="7"/>
        <v>0</v>
      </c>
      <c r="C74" s="76">
        <f t="shared" si="10"/>
        <v>0</v>
      </c>
      <c r="D74" s="78">
        <f t="shared" si="11"/>
        <v>0</v>
      </c>
      <c r="E74" s="79">
        <f t="shared" si="12"/>
        <v>0</v>
      </c>
      <c r="F74" s="64">
        <f t="shared" si="8"/>
        <v>0</v>
      </c>
      <c r="G74" s="95">
        <f t="shared" si="9"/>
        <v>0</v>
      </c>
      <c r="H74" s="96"/>
      <c r="I74" s="16"/>
      <c r="J74" s="5"/>
      <c r="K74" s="5"/>
    </row>
    <row r="75" spans="1:11" ht="15.75" customHeight="1">
      <c r="A75" s="61">
        <f t="shared" si="13"/>
        <v>146</v>
      </c>
      <c r="B75" s="59">
        <f t="shared" si="7"/>
        <v>0</v>
      </c>
      <c r="C75" s="76">
        <f t="shared" si="10"/>
        <v>0</v>
      </c>
      <c r="D75" s="78">
        <f t="shared" si="11"/>
        <v>0</v>
      </c>
      <c r="E75" s="79">
        <f t="shared" si="12"/>
        <v>0</v>
      </c>
      <c r="F75" s="64">
        <f t="shared" si="8"/>
        <v>0</v>
      </c>
      <c r="G75" s="95">
        <f t="shared" si="9"/>
        <v>0</v>
      </c>
      <c r="H75" s="96"/>
      <c r="I75" s="16"/>
      <c r="J75" s="5"/>
      <c r="K75" s="5"/>
    </row>
    <row r="76" spans="1:11" ht="15.75" customHeight="1">
      <c r="A76" s="61">
        <f t="shared" si="13"/>
        <v>147</v>
      </c>
      <c r="B76" s="59">
        <f t="shared" si="7"/>
        <v>0</v>
      </c>
      <c r="C76" s="76">
        <f t="shared" si="10"/>
        <v>0</v>
      </c>
      <c r="D76" s="78">
        <f t="shared" si="11"/>
        <v>0</v>
      </c>
      <c r="E76" s="79">
        <f t="shared" si="12"/>
        <v>0</v>
      </c>
      <c r="F76" s="64">
        <f t="shared" si="8"/>
        <v>0</v>
      </c>
      <c r="G76" s="95">
        <f t="shared" si="9"/>
        <v>0</v>
      </c>
      <c r="H76" s="96"/>
      <c r="I76" s="16"/>
      <c r="J76" s="5"/>
      <c r="K76" s="5"/>
    </row>
    <row r="77" spans="1:11" ht="15.75" customHeight="1">
      <c r="A77" s="61">
        <f t="shared" si="13"/>
        <v>148</v>
      </c>
      <c r="B77" s="59">
        <f t="shared" si="7"/>
        <v>0</v>
      </c>
      <c r="C77" s="76">
        <f t="shared" si="10"/>
        <v>0</v>
      </c>
      <c r="D77" s="78">
        <f t="shared" si="11"/>
        <v>0</v>
      </c>
      <c r="E77" s="79">
        <f t="shared" si="12"/>
        <v>0</v>
      </c>
      <c r="F77" s="64">
        <f t="shared" si="8"/>
        <v>0</v>
      </c>
      <c r="G77" s="95">
        <f t="shared" si="9"/>
        <v>0</v>
      </c>
      <c r="H77" s="96"/>
      <c r="I77" s="16"/>
      <c r="J77" s="5"/>
      <c r="K77" s="5"/>
    </row>
    <row r="78" spans="1:11" ht="15.75" customHeight="1">
      <c r="A78" s="61">
        <f t="shared" si="13"/>
        <v>149</v>
      </c>
      <c r="B78" s="59">
        <f t="shared" si="7"/>
        <v>0</v>
      </c>
      <c r="C78" s="76">
        <f t="shared" si="10"/>
        <v>0</v>
      </c>
      <c r="D78" s="78">
        <f t="shared" si="11"/>
        <v>0</v>
      </c>
      <c r="E78" s="79">
        <f t="shared" si="12"/>
        <v>0</v>
      </c>
      <c r="F78" s="64">
        <f t="shared" si="8"/>
        <v>0</v>
      </c>
      <c r="G78" s="95">
        <f t="shared" si="9"/>
        <v>0</v>
      </c>
      <c r="H78" s="96"/>
    </row>
    <row r="79" spans="1:11" ht="15.75" customHeight="1">
      <c r="A79" s="61">
        <f t="shared" si="13"/>
        <v>150</v>
      </c>
      <c r="B79" s="59">
        <f t="shared" si="7"/>
        <v>0</v>
      </c>
      <c r="C79" s="76">
        <f t="shared" si="10"/>
        <v>0</v>
      </c>
      <c r="D79" s="78">
        <f t="shared" si="11"/>
        <v>0</v>
      </c>
      <c r="E79" s="79">
        <f t="shared" si="12"/>
        <v>0</v>
      </c>
      <c r="F79" s="64">
        <f t="shared" si="8"/>
        <v>0</v>
      </c>
      <c r="G79" s="95">
        <f t="shared" si="9"/>
        <v>0</v>
      </c>
      <c r="H79" s="96"/>
    </row>
    <row r="80" spans="1:11" ht="15.75" customHeight="1">
      <c r="A80" s="61">
        <f t="shared" si="13"/>
        <v>151</v>
      </c>
      <c r="B80" s="59">
        <f t="shared" si="7"/>
        <v>0</v>
      </c>
      <c r="C80" s="76">
        <f t="shared" si="10"/>
        <v>0</v>
      </c>
      <c r="D80" s="78">
        <f t="shared" si="11"/>
        <v>0</v>
      </c>
      <c r="E80" s="79">
        <f t="shared" si="12"/>
        <v>0</v>
      </c>
      <c r="F80" s="64">
        <f t="shared" si="8"/>
        <v>0</v>
      </c>
      <c r="G80" s="95">
        <f t="shared" si="9"/>
        <v>0</v>
      </c>
      <c r="H80" s="96"/>
    </row>
    <row r="81" spans="1:8" ht="15.75" customHeight="1">
      <c r="A81" s="61">
        <f t="shared" si="13"/>
        <v>152</v>
      </c>
      <c r="B81" s="59">
        <f t="shared" si="7"/>
        <v>0</v>
      </c>
      <c r="C81" s="76">
        <f t="shared" si="10"/>
        <v>0</v>
      </c>
      <c r="D81" s="78">
        <f t="shared" si="11"/>
        <v>0</v>
      </c>
      <c r="E81" s="79">
        <f t="shared" si="12"/>
        <v>0</v>
      </c>
      <c r="F81" s="64">
        <f t="shared" si="8"/>
        <v>0</v>
      </c>
      <c r="G81" s="95">
        <f t="shared" si="9"/>
        <v>0</v>
      </c>
      <c r="H81" s="96"/>
    </row>
    <row r="82" spans="1:8" ht="15.75" customHeight="1">
      <c r="A82" s="61">
        <f t="shared" si="13"/>
        <v>153</v>
      </c>
      <c r="B82" s="59">
        <f t="shared" si="7"/>
        <v>0</v>
      </c>
      <c r="C82" s="76">
        <f t="shared" si="10"/>
        <v>0</v>
      </c>
      <c r="D82" s="78">
        <f t="shared" si="11"/>
        <v>0</v>
      </c>
      <c r="E82" s="79">
        <f t="shared" si="12"/>
        <v>0</v>
      </c>
      <c r="F82" s="64">
        <f t="shared" si="8"/>
        <v>0</v>
      </c>
      <c r="G82" s="95">
        <f t="shared" si="9"/>
        <v>0</v>
      </c>
      <c r="H82" s="96"/>
    </row>
    <row r="83" spans="1:8" ht="15.75" customHeight="1">
      <c r="A83" s="61">
        <f t="shared" si="13"/>
        <v>154</v>
      </c>
      <c r="B83" s="59">
        <f t="shared" si="7"/>
        <v>0</v>
      </c>
      <c r="C83" s="76">
        <f t="shared" si="10"/>
        <v>0</v>
      </c>
      <c r="D83" s="78">
        <f t="shared" si="11"/>
        <v>0</v>
      </c>
      <c r="E83" s="79">
        <f t="shared" si="12"/>
        <v>0</v>
      </c>
      <c r="F83" s="64">
        <f t="shared" si="8"/>
        <v>0</v>
      </c>
      <c r="G83" s="95">
        <f t="shared" si="9"/>
        <v>0</v>
      </c>
      <c r="H83" s="96"/>
    </row>
    <row r="84" spans="1:8" ht="15.75" customHeight="1">
      <c r="A84" s="61">
        <f t="shared" si="13"/>
        <v>155</v>
      </c>
      <c r="B84" s="59">
        <f t="shared" si="7"/>
        <v>0</v>
      </c>
      <c r="C84" s="76">
        <f t="shared" si="10"/>
        <v>0</v>
      </c>
      <c r="D84" s="78">
        <f t="shared" si="11"/>
        <v>0</v>
      </c>
      <c r="E84" s="79">
        <f t="shared" si="12"/>
        <v>0</v>
      </c>
      <c r="F84" s="64">
        <f t="shared" si="8"/>
        <v>0</v>
      </c>
      <c r="G84" s="95">
        <f t="shared" si="9"/>
        <v>0</v>
      </c>
      <c r="H84" s="96"/>
    </row>
    <row r="85" spans="1:8" ht="15">
      <c r="A85" s="61">
        <f t="shared" si="13"/>
        <v>156</v>
      </c>
      <c r="B85" s="59">
        <f t="shared" si="7"/>
        <v>0</v>
      </c>
      <c r="C85" s="76">
        <f t="shared" si="10"/>
        <v>0</v>
      </c>
      <c r="D85" s="78">
        <f t="shared" si="11"/>
        <v>0</v>
      </c>
      <c r="E85" s="79">
        <f t="shared" si="12"/>
        <v>0</v>
      </c>
      <c r="F85" s="64">
        <f t="shared" si="8"/>
        <v>0</v>
      </c>
      <c r="G85" s="95">
        <f t="shared" si="9"/>
        <v>0</v>
      </c>
      <c r="H85" s="96"/>
    </row>
    <row r="86" spans="1:8" ht="15">
      <c r="A86" s="61">
        <f t="shared" si="13"/>
        <v>157</v>
      </c>
      <c r="B86" s="59">
        <f t="shared" si="7"/>
        <v>0</v>
      </c>
      <c r="C86" s="76">
        <f t="shared" si="10"/>
        <v>0</v>
      </c>
      <c r="D86" s="78">
        <f t="shared" si="11"/>
        <v>0</v>
      </c>
      <c r="E86" s="79">
        <f t="shared" si="12"/>
        <v>0</v>
      </c>
      <c r="F86" s="64">
        <f t="shared" si="8"/>
        <v>0</v>
      </c>
      <c r="G86" s="95">
        <f t="shared" si="9"/>
        <v>0</v>
      </c>
      <c r="H86" s="96"/>
    </row>
    <row r="87" spans="1:8" ht="15">
      <c r="A87" s="61">
        <f t="shared" si="13"/>
        <v>158</v>
      </c>
      <c r="B87" s="59">
        <f t="shared" si="7"/>
        <v>0</v>
      </c>
      <c r="C87" s="76">
        <f t="shared" si="10"/>
        <v>0</v>
      </c>
      <c r="D87" s="78">
        <f t="shared" si="11"/>
        <v>0</v>
      </c>
      <c r="E87" s="79">
        <f t="shared" si="12"/>
        <v>0</v>
      </c>
      <c r="F87" s="64">
        <f t="shared" si="8"/>
        <v>0</v>
      </c>
      <c r="G87" s="95">
        <f t="shared" si="9"/>
        <v>0</v>
      </c>
      <c r="H87" s="96"/>
    </row>
    <row r="88" spans="1:8" ht="15">
      <c r="A88" s="61">
        <f t="shared" si="13"/>
        <v>159</v>
      </c>
      <c r="B88" s="59">
        <f t="shared" si="7"/>
        <v>0</v>
      </c>
      <c r="C88" s="76">
        <f t="shared" si="10"/>
        <v>0</v>
      </c>
      <c r="D88" s="78">
        <f t="shared" si="11"/>
        <v>0</v>
      </c>
      <c r="E88" s="79">
        <f t="shared" si="12"/>
        <v>0</v>
      </c>
      <c r="F88" s="64">
        <f t="shared" si="8"/>
        <v>0</v>
      </c>
      <c r="G88" s="95">
        <f t="shared" si="9"/>
        <v>0</v>
      </c>
      <c r="H88" s="96"/>
    </row>
    <row r="89" spans="1:8" ht="15.75" thickBot="1">
      <c r="A89" s="62">
        <f t="shared" si="13"/>
        <v>160</v>
      </c>
      <c r="B89" s="59">
        <f t="shared" si="7"/>
        <v>0</v>
      </c>
      <c r="C89" s="76">
        <f t="shared" si="10"/>
        <v>0</v>
      </c>
      <c r="D89" s="78">
        <f t="shared" si="11"/>
        <v>0</v>
      </c>
      <c r="E89" s="79">
        <f t="shared" si="12"/>
        <v>0</v>
      </c>
      <c r="F89" s="65">
        <f t="shared" si="8"/>
        <v>0</v>
      </c>
      <c r="G89" s="97">
        <f t="shared" si="9"/>
        <v>0</v>
      </c>
      <c r="H89" s="98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H2 F2 C2" name="区域1"/>
  </protectedRanges>
  <mergeCells count="89">
    <mergeCell ref="G7:H7"/>
    <mergeCell ref="A1:H1"/>
    <mergeCell ref="G3:H3"/>
    <mergeCell ref="G4:H4"/>
    <mergeCell ref="G5:H5"/>
    <mergeCell ref="G6:H6"/>
    <mergeCell ref="G19:H19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31:H31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0:H30"/>
    <mergeCell ref="G43:H43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55:H55"/>
    <mergeCell ref="G44:H44"/>
    <mergeCell ref="G45:H45"/>
    <mergeCell ref="G46:H46"/>
    <mergeCell ref="G47:H47"/>
    <mergeCell ref="G48:H48"/>
    <mergeCell ref="G49:H49"/>
    <mergeCell ref="G50:H50"/>
    <mergeCell ref="G51:H51"/>
    <mergeCell ref="G52:H52"/>
    <mergeCell ref="G53:H53"/>
    <mergeCell ref="G54:H54"/>
    <mergeCell ref="G67:H67"/>
    <mergeCell ref="G56:H56"/>
    <mergeCell ref="G57:H57"/>
    <mergeCell ref="G58:H58"/>
    <mergeCell ref="G59:H59"/>
    <mergeCell ref="G60:H60"/>
    <mergeCell ref="G61:H61"/>
    <mergeCell ref="G62:H62"/>
    <mergeCell ref="G63:H63"/>
    <mergeCell ref="G64:H64"/>
    <mergeCell ref="G65:H65"/>
    <mergeCell ref="G66:H66"/>
    <mergeCell ref="G79:H79"/>
    <mergeCell ref="G68:H68"/>
    <mergeCell ref="G69:H69"/>
    <mergeCell ref="G70:H70"/>
    <mergeCell ref="G71:H71"/>
    <mergeCell ref="G72:H72"/>
    <mergeCell ref="G73:H73"/>
    <mergeCell ref="G86:H86"/>
    <mergeCell ref="G87:H87"/>
    <mergeCell ref="G88:H88"/>
    <mergeCell ref="G89:H89"/>
    <mergeCell ref="D2:E2"/>
    <mergeCell ref="G80:H80"/>
    <mergeCell ref="G81:H81"/>
    <mergeCell ref="G82:H82"/>
    <mergeCell ref="G83:H83"/>
    <mergeCell ref="G84:H84"/>
    <mergeCell ref="G85:H85"/>
    <mergeCell ref="G74:H74"/>
    <mergeCell ref="G75:H75"/>
    <mergeCell ref="G76:H76"/>
    <mergeCell ref="G77:H77"/>
    <mergeCell ref="G78:H78"/>
  </mergeCells>
  <phoneticPr fontId="20" type="noConversion"/>
  <dataValidations count="2">
    <dataValidation type="whole" allowBlank="1" showInputMessage="1" showErrorMessage="1" sqref="F2">
      <formula1>0</formula1>
      <formula2>85</formula2>
    </dataValidation>
    <dataValidation type="list" allowBlank="1" showInputMessage="1" showErrorMessage="1" sqref="H2">
      <formula1>$K$4:$K$6</formula1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3" tint="-0.499984740745262"/>
  </sheetPr>
  <dimension ref="A1:O89"/>
  <sheetViews>
    <sheetView topLeftCell="A47" workbookViewId="0">
      <selection activeCell="G81" sqref="G81"/>
    </sheetView>
  </sheetViews>
  <sheetFormatPr defaultRowHeight="13.5"/>
  <cols>
    <col min="1" max="1" width="9.25" style="50" bestFit="1" customWidth="1"/>
    <col min="2" max="2" width="2.25" style="50" hidden="1" customWidth="1"/>
    <col min="3" max="3" width="13.25" style="75" customWidth="1"/>
    <col min="4" max="4" width="15" style="3" customWidth="1"/>
    <col min="5" max="5" width="14.5" style="50" customWidth="1"/>
    <col min="6" max="6" width="13.375" style="9" customWidth="1"/>
    <col min="7" max="7" width="18.125" style="3" customWidth="1"/>
    <col min="8" max="8" width="11.125" style="3" customWidth="1"/>
    <col min="9" max="9" width="10.125" style="2" customWidth="1"/>
    <col min="10" max="10" width="13.875" style="15" hidden="1" customWidth="1"/>
    <col min="11" max="12" width="13.875" style="3" hidden="1" customWidth="1"/>
    <col min="13" max="15" width="9" style="1" hidden="1" customWidth="1"/>
    <col min="16" max="16" width="9" style="1" customWidth="1"/>
    <col min="17" max="16384" width="9" style="1"/>
  </cols>
  <sheetData>
    <row r="1" spans="1:14" ht="48.75" customHeight="1" thickBot="1">
      <c r="A1" s="101" t="s">
        <v>41</v>
      </c>
      <c r="B1" s="101"/>
      <c r="C1" s="101"/>
      <c r="D1" s="101"/>
      <c r="E1" s="101"/>
      <c r="F1" s="101"/>
      <c r="G1" s="101"/>
      <c r="H1" s="101"/>
      <c r="I1" s="101"/>
    </row>
    <row r="2" spans="1:14" ht="21.75" customHeight="1" thickBot="1">
      <c r="A2" s="71" t="s">
        <v>28</v>
      </c>
      <c r="B2" s="30"/>
      <c r="C2" s="31">
        <v>300000</v>
      </c>
      <c r="D2" s="72" t="s">
        <v>33</v>
      </c>
      <c r="E2" s="73">
        <v>35000</v>
      </c>
      <c r="F2" s="74" t="s">
        <v>32</v>
      </c>
      <c r="G2" s="31">
        <v>65</v>
      </c>
      <c r="H2" s="53" t="s">
        <v>30</v>
      </c>
      <c r="I2" s="33" t="s">
        <v>21</v>
      </c>
      <c r="J2" s="15">
        <f>IF(I2="低档",4.5%,IF(I2="中档",5%,IF(I2="高档",6%)))</f>
        <v>0.05</v>
      </c>
    </row>
    <row r="3" spans="1:14" ht="30" thickBot="1">
      <c r="A3" s="67" t="s">
        <v>6</v>
      </c>
      <c r="B3" s="68"/>
      <c r="C3" s="80" t="s">
        <v>37</v>
      </c>
      <c r="D3" s="80" t="s">
        <v>36</v>
      </c>
      <c r="E3" s="81" t="s">
        <v>35</v>
      </c>
      <c r="F3" s="69" t="s">
        <v>34</v>
      </c>
      <c r="G3" s="70" t="s">
        <v>31</v>
      </c>
      <c r="H3" s="106" t="s">
        <v>27</v>
      </c>
      <c r="I3" s="107"/>
      <c r="J3" s="16"/>
      <c r="K3" s="5"/>
      <c r="L3" s="5"/>
    </row>
    <row r="4" spans="1:14" ht="15" customHeight="1">
      <c r="A4" s="60">
        <f>G2</f>
        <v>65</v>
      </c>
      <c r="B4" s="58">
        <f>IF(A4&gt;=120,0,IF(AND(A4&gt;=55,A4&lt;120),1,0))</f>
        <v>1</v>
      </c>
      <c r="C4" s="77">
        <f>(C2-F4)*(1+3%)*B4</f>
        <v>272950</v>
      </c>
      <c r="D4" s="63">
        <f>(C2-F4)*(1+0.35%)*B4</f>
        <v>265927.5</v>
      </c>
      <c r="E4" s="66">
        <f>(C2-F4)*(1+$J$2/12)^12*B4</f>
        <v>278557.90293865936</v>
      </c>
      <c r="F4" s="86">
        <f>$E$2*B4</f>
        <v>35000</v>
      </c>
      <c r="G4" s="82">
        <f>E4-C4</f>
        <v>5607.9029386593611</v>
      </c>
      <c r="H4" s="104">
        <f>E4-D4</f>
        <v>12630.402938659361</v>
      </c>
      <c r="I4" s="105"/>
      <c r="J4" s="16"/>
      <c r="K4" s="5"/>
      <c r="L4" s="14" t="s">
        <v>16</v>
      </c>
      <c r="M4" s="1" t="s">
        <v>4</v>
      </c>
      <c r="N4" s="2">
        <v>4.4999999999999998E-2</v>
      </c>
    </row>
    <row r="5" spans="1:14" ht="15" customHeight="1">
      <c r="A5" s="61">
        <f>A4+1</f>
        <v>66</v>
      </c>
      <c r="B5" s="59">
        <f t="shared" ref="B5:B68" si="0">IF(A5&gt;=120,0,IF(AND(A5&gt;=55,A5&lt;120),1,0))</f>
        <v>1</v>
      </c>
      <c r="C5" s="76">
        <f>(C4-F5)*(1+3%)*B5</f>
        <v>245088.5</v>
      </c>
      <c r="D5" s="78">
        <f>(D4-F5)*(1+0.35%)*B5</f>
        <v>231735.74625000003</v>
      </c>
      <c r="E5" s="79">
        <f>(E4-F5)*(1+$J$2/12)^12*B5</f>
        <v>256018.7874970962</v>
      </c>
      <c r="F5" s="86">
        <f t="shared" ref="F5:F68" si="1">$E$2*B5</f>
        <v>35000</v>
      </c>
      <c r="G5" s="64">
        <f t="shared" ref="G5:G68" si="2">E5-C5</f>
        <v>10930.2874970962</v>
      </c>
      <c r="H5" s="95">
        <f t="shared" ref="H5:H68" si="3">E5-D5</f>
        <v>24283.041247096175</v>
      </c>
      <c r="I5" s="96"/>
      <c r="J5" s="16"/>
      <c r="K5" s="5"/>
      <c r="L5" s="14" t="s">
        <v>17</v>
      </c>
      <c r="M5" s="1" t="s">
        <v>4</v>
      </c>
      <c r="N5" s="2">
        <v>0.05</v>
      </c>
    </row>
    <row r="6" spans="1:14" ht="15" customHeight="1">
      <c r="A6" s="61">
        <f>A5+1</f>
        <v>67</v>
      </c>
      <c r="B6" s="59">
        <f t="shared" si="0"/>
        <v>1</v>
      </c>
      <c r="C6" s="76">
        <f t="shared" ref="C6:C69" si="4">(C5-F6)*(1+3%)*B6</f>
        <v>216391.155</v>
      </c>
      <c r="D6" s="78">
        <f t="shared" ref="D6:D69" si="5">(D5-F6)*(1+0.35%)*B6</f>
        <v>197424.32136187505</v>
      </c>
      <c r="E6" s="79">
        <f t="shared" ref="E6:E69" si="6">(E5-F6)*(1+$J$2/12)^12*B6</f>
        <v>232326.52813296719</v>
      </c>
      <c r="F6" s="86">
        <f t="shared" si="1"/>
        <v>35000</v>
      </c>
      <c r="G6" s="64">
        <f t="shared" si="2"/>
        <v>15935.373132967186</v>
      </c>
      <c r="H6" s="95">
        <f t="shared" si="3"/>
        <v>34902.20677109214</v>
      </c>
      <c r="I6" s="96"/>
      <c r="J6" s="16"/>
      <c r="K6" s="5"/>
      <c r="L6" s="14" t="s">
        <v>18</v>
      </c>
      <c r="M6" s="1" t="s">
        <v>4</v>
      </c>
      <c r="N6" s="2">
        <v>0.06</v>
      </c>
    </row>
    <row r="7" spans="1:14" ht="15" customHeight="1">
      <c r="A7" s="61">
        <f t="shared" ref="A7:A70" si="7">A6+1</f>
        <v>68</v>
      </c>
      <c r="B7" s="59">
        <f t="shared" si="0"/>
        <v>1</v>
      </c>
      <c r="C7" s="76">
        <f t="shared" si="4"/>
        <v>186832.88965</v>
      </c>
      <c r="D7" s="78">
        <f t="shared" si="5"/>
        <v>162992.80648664161</v>
      </c>
      <c r="E7" s="79">
        <f t="shared" si="6"/>
        <v>207422.12781466305</v>
      </c>
      <c r="F7" s="86">
        <f t="shared" si="1"/>
        <v>35000</v>
      </c>
      <c r="G7" s="64">
        <f t="shared" si="2"/>
        <v>20589.238164663053</v>
      </c>
      <c r="H7" s="95">
        <f t="shared" si="3"/>
        <v>44429.32132802144</v>
      </c>
      <c r="I7" s="96"/>
      <c r="J7" s="16"/>
      <c r="K7" s="5"/>
      <c r="L7" s="5"/>
      <c r="M7" s="1" t="s">
        <v>4</v>
      </c>
      <c r="N7" s="2">
        <v>0.09</v>
      </c>
    </row>
    <row r="8" spans="1:14" ht="15" customHeight="1">
      <c r="A8" s="61">
        <f t="shared" si="7"/>
        <v>69</v>
      </c>
      <c r="B8" s="59">
        <f t="shared" si="0"/>
        <v>1</v>
      </c>
      <c r="C8" s="76">
        <f t="shared" si="4"/>
        <v>156387.87633950001</v>
      </c>
      <c r="D8" s="78">
        <f t="shared" si="5"/>
        <v>128440.78130934486</v>
      </c>
      <c r="E8" s="79">
        <f t="shared" si="6"/>
        <v>181243.57111046804</v>
      </c>
      <c r="F8" s="86">
        <f t="shared" si="1"/>
        <v>35000</v>
      </c>
      <c r="G8" s="64">
        <f t="shared" si="2"/>
        <v>24855.694770968024</v>
      </c>
      <c r="H8" s="95">
        <f t="shared" si="3"/>
        <v>52802.789801123174</v>
      </c>
      <c r="I8" s="96"/>
      <c r="J8" s="16"/>
      <c r="K8" s="5"/>
      <c r="L8" s="5"/>
    </row>
    <row r="9" spans="1:14" ht="15" customHeight="1">
      <c r="A9" s="61">
        <f t="shared" si="7"/>
        <v>70</v>
      </c>
      <c r="B9" s="59">
        <f t="shared" si="0"/>
        <v>1</v>
      </c>
      <c r="C9" s="76">
        <f t="shared" si="4"/>
        <v>125029.51262968502</v>
      </c>
      <c r="D9" s="78">
        <f t="shared" si="5"/>
        <v>93767.824043927583</v>
      </c>
      <c r="E9" s="79">
        <f t="shared" si="6"/>
        <v>153725.66976148181</v>
      </c>
      <c r="F9" s="86">
        <f t="shared" si="1"/>
        <v>35000</v>
      </c>
      <c r="G9" s="64">
        <f t="shared" si="2"/>
        <v>28696.15713179679</v>
      </c>
      <c r="H9" s="95">
        <f t="shared" si="3"/>
        <v>59957.845717554228</v>
      </c>
      <c r="I9" s="96"/>
      <c r="J9" s="16"/>
      <c r="K9" s="5"/>
      <c r="L9" s="5"/>
    </row>
    <row r="10" spans="1:14" ht="15" customHeight="1">
      <c r="A10" s="61">
        <f t="shared" si="7"/>
        <v>71</v>
      </c>
      <c r="B10" s="59">
        <f t="shared" si="0"/>
        <v>1</v>
      </c>
      <c r="C10" s="76">
        <f t="shared" si="4"/>
        <v>92730.398008575576</v>
      </c>
      <c r="D10" s="78">
        <f t="shared" si="5"/>
        <v>58973.511428081336</v>
      </c>
      <c r="E10" s="79">
        <f t="shared" si="6"/>
        <v>124799.90035375915</v>
      </c>
      <c r="F10" s="86">
        <f t="shared" si="1"/>
        <v>35000</v>
      </c>
      <c r="G10" s="64">
        <f t="shared" si="2"/>
        <v>32069.502345183573</v>
      </c>
      <c r="H10" s="95">
        <f t="shared" si="3"/>
        <v>65826.388925677806</v>
      </c>
      <c r="I10" s="96"/>
      <c r="J10" s="16"/>
      <c r="K10" s="5"/>
      <c r="L10" s="5"/>
    </row>
    <row r="11" spans="1:14" ht="15" customHeight="1">
      <c r="A11" s="61">
        <f t="shared" si="7"/>
        <v>72</v>
      </c>
      <c r="B11" s="59">
        <f t="shared" si="0"/>
        <v>1</v>
      </c>
      <c r="C11" s="76">
        <f t="shared" si="4"/>
        <v>59462.309948832844</v>
      </c>
      <c r="D11" s="78">
        <f t="shared" si="5"/>
        <v>24057.418718079622</v>
      </c>
      <c r="E11" s="79">
        <f t="shared" si="6"/>
        <v>94394.233685448009</v>
      </c>
      <c r="F11" s="86">
        <f t="shared" si="1"/>
        <v>35000</v>
      </c>
      <c r="G11" s="64">
        <f t="shared" si="2"/>
        <v>34931.923736615165</v>
      </c>
      <c r="H11" s="95">
        <f t="shared" si="3"/>
        <v>70336.81496736838</v>
      </c>
      <c r="I11" s="96"/>
      <c r="J11" s="16"/>
      <c r="K11" s="5"/>
      <c r="L11" s="5"/>
    </row>
    <row r="12" spans="1:14" ht="15" customHeight="1">
      <c r="A12" s="61">
        <f t="shared" si="7"/>
        <v>73</v>
      </c>
      <c r="B12" s="59">
        <f t="shared" si="0"/>
        <v>1</v>
      </c>
      <c r="C12" s="76">
        <f t="shared" si="4"/>
        <v>25196.17924729783</v>
      </c>
      <c r="D12" s="78">
        <f t="shared" si="5"/>
        <v>-10980.8803164071</v>
      </c>
      <c r="E12" s="79">
        <f t="shared" si="6"/>
        <v>62432.95540402671</v>
      </c>
      <c r="F12" s="86">
        <f t="shared" si="1"/>
        <v>35000</v>
      </c>
      <c r="G12" s="64">
        <f t="shared" si="2"/>
        <v>37236.776156728884</v>
      </c>
      <c r="H12" s="95">
        <f t="shared" si="3"/>
        <v>73413.83572043381</v>
      </c>
      <c r="I12" s="96"/>
      <c r="J12" s="16"/>
      <c r="K12" s="5"/>
      <c r="L12" s="5"/>
    </row>
    <row r="13" spans="1:14" ht="15" customHeight="1">
      <c r="A13" s="61">
        <f t="shared" si="7"/>
        <v>74</v>
      </c>
      <c r="B13" s="59">
        <f t="shared" si="0"/>
        <v>1</v>
      </c>
      <c r="C13" s="76">
        <f t="shared" si="4"/>
        <v>-10097.935375283236</v>
      </c>
      <c r="D13" s="78">
        <f t="shared" si="5"/>
        <v>-46141.813397514525</v>
      </c>
      <c r="E13" s="79">
        <f t="shared" si="6"/>
        <v>28836.47746700167</v>
      </c>
      <c r="F13" s="86">
        <f t="shared" si="1"/>
        <v>35000</v>
      </c>
      <c r="G13" s="64">
        <f t="shared" si="2"/>
        <v>38934.412842284903</v>
      </c>
      <c r="H13" s="95">
        <f t="shared" si="3"/>
        <v>74978.290864516195</v>
      </c>
      <c r="I13" s="96"/>
      <c r="J13" s="16"/>
      <c r="K13" s="5"/>
      <c r="L13" s="5"/>
    </row>
    <row r="14" spans="1:14" ht="15" customHeight="1">
      <c r="A14" s="61">
        <f t="shared" si="7"/>
        <v>75</v>
      </c>
      <c r="B14" s="59">
        <f t="shared" si="0"/>
        <v>1</v>
      </c>
      <c r="C14" s="76">
        <f t="shared" si="4"/>
        <v>-46450.87343654174</v>
      </c>
      <c r="D14" s="78">
        <f t="shared" si="5"/>
        <v>-81425.809744405822</v>
      </c>
      <c r="E14" s="79">
        <f t="shared" si="6"/>
        <v>-6478.8600434233531</v>
      </c>
      <c r="F14" s="86">
        <f t="shared" si="1"/>
        <v>35000</v>
      </c>
      <c r="G14" s="64">
        <f t="shared" si="2"/>
        <v>39972.013393118388</v>
      </c>
      <c r="H14" s="95">
        <f t="shared" si="3"/>
        <v>74946.94970098247</v>
      </c>
      <c r="I14" s="96"/>
      <c r="J14" s="16"/>
      <c r="K14" s="5"/>
      <c r="L14" s="5"/>
    </row>
    <row r="15" spans="1:14" ht="15" customHeight="1">
      <c r="A15" s="61">
        <f t="shared" si="7"/>
        <v>76</v>
      </c>
      <c r="B15" s="59">
        <f t="shared" si="0"/>
        <v>1</v>
      </c>
      <c r="C15" s="76">
        <f t="shared" si="4"/>
        <v>-83894.399639637981</v>
      </c>
      <c r="D15" s="78">
        <f t="shared" si="5"/>
        <v>-116833.30007851125</v>
      </c>
      <c r="E15" s="79">
        <f t="shared" si="6"/>
        <v>-43600.997245215687</v>
      </c>
      <c r="F15" s="86">
        <f t="shared" si="1"/>
        <v>35000</v>
      </c>
      <c r="G15" s="64">
        <f t="shared" si="2"/>
        <v>40293.402394422294</v>
      </c>
      <c r="H15" s="95">
        <f t="shared" si="3"/>
        <v>73232.302833295573</v>
      </c>
      <c r="I15" s="96"/>
      <c r="J15" s="16"/>
      <c r="K15" s="5"/>
      <c r="L15" s="5"/>
    </row>
    <row r="16" spans="1:14" ht="15" customHeight="1">
      <c r="A16" s="61">
        <f t="shared" si="7"/>
        <v>77</v>
      </c>
      <c r="B16" s="59">
        <f t="shared" si="0"/>
        <v>1</v>
      </c>
      <c r="C16" s="76">
        <f t="shared" si="4"/>
        <v>-122461.23162882712</v>
      </c>
      <c r="D16" s="78">
        <f t="shared" si="5"/>
        <v>-152364.71662878603</v>
      </c>
      <c r="E16" s="79">
        <f t="shared" si="6"/>
        <v>-82622.373439677831</v>
      </c>
      <c r="F16" s="86">
        <f t="shared" si="1"/>
        <v>35000</v>
      </c>
      <c r="G16" s="64">
        <f t="shared" si="2"/>
        <v>39838.858189149294</v>
      </c>
      <c r="H16" s="95">
        <f t="shared" si="3"/>
        <v>69742.3431891082</v>
      </c>
      <c r="I16" s="96"/>
      <c r="J16" s="16"/>
      <c r="K16" s="5"/>
      <c r="L16" s="5"/>
    </row>
    <row r="17" spans="1:12" ht="15" customHeight="1">
      <c r="A17" s="61">
        <f t="shared" si="7"/>
        <v>78</v>
      </c>
      <c r="B17" s="59">
        <f t="shared" si="0"/>
        <v>1</v>
      </c>
      <c r="C17" s="76">
        <f t="shared" si="4"/>
        <v>-162185.06857769194</v>
      </c>
      <c r="D17" s="78">
        <f t="shared" si="5"/>
        <v>-188020.4931369868</v>
      </c>
      <c r="E17" s="79">
        <f t="shared" si="6"/>
        <v>-123640.15729820574</v>
      </c>
      <c r="F17" s="86">
        <f t="shared" si="1"/>
        <v>35000</v>
      </c>
      <c r="G17" s="64">
        <f t="shared" si="2"/>
        <v>38544.911279486201</v>
      </c>
      <c r="H17" s="95">
        <f t="shared" si="3"/>
        <v>64380.335838781059</v>
      </c>
      <c r="I17" s="96"/>
      <c r="J17" s="16"/>
      <c r="K17" s="5"/>
      <c r="L17" s="5"/>
    </row>
    <row r="18" spans="1:12" ht="15" customHeight="1">
      <c r="A18" s="61">
        <f t="shared" si="7"/>
        <v>79</v>
      </c>
      <c r="B18" s="59">
        <f t="shared" si="0"/>
        <v>1</v>
      </c>
      <c r="C18" s="76">
        <f t="shared" si="4"/>
        <v>-203100.6206350227</v>
      </c>
      <c r="D18" s="78">
        <f t="shared" si="5"/>
        <v>-223801.06486296628</v>
      </c>
      <c r="E18" s="79">
        <f t="shared" si="6"/>
        <v>-166756.48882583866</v>
      </c>
      <c r="F18" s="86">
        <f t="shared" si="1"/>
        <v>35000</v>
      </c>
      <c r="G18" s="64">
        <f t="shared" si="2"/>
        <v>36344.131809184037</v>
      </c>
      <c r="H18" s="95">
        <f t="shared" si="3"/>
        <v>57044.576037127612</v>
      </c>
      <c r="I18" s="96"/>
      <c r="J18" s="16"/>
      <c r="K18" s="5"/>
      <c r="L18" s="5"/>
    </row>
    <row r="19" spans="1:12" ht="15" customHeight="1">
      <c r="A19" s="61">
        <f t="shared" si="7"/>
        <v>80</v>
      </c>
      <c r="B19" s="59">
        <f t="shared" si="0"/>
        <v>1</v>
      </c>
      <c r="C19" s="76">
        <f t="shared" si="4"/>
        <v>-245243.63925407338</v>
      </c>
      <c r="D19" s="78">
        <f t="shared" si="5"/>
        <v>-259706.86858998667</v>
      </c>
      <c r="E19" s="79">
        <f t="shared" si="6"/>
        <v>-212078.7337041233</v>
      </c>
      <c r="F19" s="86">
        <f t="shared" si="1"/>
        <v>35000</v>
      </c>
      <c r="G19" s="64">
        <f t="shared" si="2"/>
        <v>33164.905549950083</v>
      </c>
      <c r="H19" s="95">
        <f t="shared" si="3"/>
        <v>47628.134885863372</v>
      </c>
      <c r="I19" s="96"/>
      <c r="J19" s="16"/>
      <c r="K19" s="5"/>
      <c r="L19" s="5"/>
    </row>
    <row r="20" spans="1:12" ht="15" customHeight="1">
      <c r="A20" s="61">
        <f t="shared" si="7"/>
        <v>81</v>
      </c>
      <c r="B20" s="59">
        <f t="shared" si="0"/>
        <v>1</v>
      </c>
      <c r="C20" s="76">
        <f t="shared" si="4"/>
        <v>-288650.94843169558</v>
      </c>
      <c r="D20" s="78">
        <f t="shared" si="5"/>
        <v>-295738.34263005166</v>
      </c>
      <c r="E20" s="79">
        <f t="shared" si="6"/>
        <v>-259719.75064664165</v>
      </c>
      <c r="F20" s="86">
        <f t="shared" si="1"/>
        <v>35000</v>
      </c>
      <c r="G20" s="64">
        <f t="shared" si="2"/>
        <v>28931.197785053926</v>
      </c>
      <c r="H20" s="95">
        <f t="shared" si="3"/>
        <v>36018.591983410006</v>
      </c>
      <c r="I20" s="96"/>
      <c r="J20" s="16"/>
      <c r="K20" s="5"/>
      <c r="L20" s="5"/>
    </row>
    <row r="21" spans="1:12" ht="15" customHeight="1">
      <c r="A21" s="61">
        <f t="shared" si="7"/>
        <v>82</v>
      </c>
      <c r="B21" s="59">
        <f t="shared" si="0"/>
        <v>1</v>
      </c>
      <c r="C21" s="76">
        <f t="shared" si="4"/>
        <v>-333360.47688464646</v>
      </c>
      <c r="D21" s="78">
        <f t="shared" si="5"/>
        <v>-331895.92682925687</v>
      </c>
      <c r="E21" s="79">
        <f t="shared" si="6"/>
        <v>-309798.17243295506</v>
      </c>
      <c r="F21" s="86">
        <f t="shared" si="1"/>
        <v>35000</v>
      </c>
      <c r="G21" s="64">
        <f t="shared" si="2"/>
        <v>23562.304451691394</v>
      </c>
      <c r="H21" s="95">
        <f t="shared" si="3"/>
        <v>22097.754396301811</v>
      </c>
      <c r="I21" s="96"/>
      <c r="J21" s="16"/>
      <c r="K21" s="5"/>
      <c r="L21" s="5"/>
    </row>
    <row r="22" spans="1:12" ht="15" customHeight="1">
      <c r="A22" s="61">
        <f t="shared" si="7"/>
        <v>83</v>
      </c>
      <c r="B22" s="59">
        <f t="shared" si="0"/>
        <v>1</v>
      </c>
      <c r="C22" s="76">
        <f t="shared" si="4"/>
        <v>-379411.29119118588</v>
      </c>
      <c r="D22" s="78">
        <f t="shared" si="5"/>
        <v>-368180.06257315929</v>
      </c>
      <c r="E22" s="79">
        <f t="shared" si="6"/>
        <v>-362438.70132077823</v>
      </c>
      <c r="F22" s="86">
        <f t="shared" si="1"/>
        <v>35000</v>
      </c>
      <c r="G22" s="64">
        <f t="shared" si="2"/>
        <v>16972.589870407654</v>
      </c>
      <c r="H22" s="95">
        <f t="shared" si="3"/>
        <v>5741.3612523810589</v>
      </c>
      <c r="I22" s="96"/>
      <c r="J22" s="16"/>
      <c r="K22" s="5"/>
      <c r="L22" s="5"/>
    </row>
    <row r="23" spans="1:12" ht="15" customHeight="1">
      <c r="A23" s="61">
        <f t="shared" si="7"/>
        <v>84</v>
      </c>
      <c r="B23" s="59">
        <f t="shared" si="0"/>
        <v>1</v>
      </c>
      <c r="C23" s="76">
        <f t="shared" si="4"/>
        <v>-426843.62992692145</v>
      </c>
      <c r="D23" s="78">
        <f t="shared" si="5"/>
        <v>-404591.19279216538</v>
      </c>
      <c r="E23" s="79">
        <f t="shared" si="6"/>
        <v>-417772.41957200062</v>
      </c>
      <c r="F23" s="86">
        <f t="shared" si="1"/>
        <v>35000</v>
      </c>
      <c r="G23" s="64">
        <f t="shared" si="2"/>
        <v>9071.2103549208259</v>
      </c>
      <c r="H23" s="95">
        <f t="shared" si="3"/>
        <v>-13181.22677983524</v>
      </c>
      <c r="I23" s="96"/>
      <c r="J23" s="16"/>
      <c r="K23" s="5"/>
      <c r="L23" s="5"/>
    </row>
    <row r="24" spans="1:12" ht="15" customHeight="1">
      <c r="A24" s="61">
        <f t="shared" si="7"/>
        <v>85</v>
      </c>
      <c r="B24" s="59">
        <f t="shared" si="0"/>
        <v>1</v>
      </c>
      <c r="C24" s="76">
        <f t="shared" si="4"/>
        <v>-475698.93882472912</v>
      </c>
      <c r="D24" s="78">
        <f t="shared" si="5"/>
        <v>-441129.76196693798</v>
      </c>
      <c r="E24" s="79">
        <f t="shared" si="6"/>
        <v>-475937.11586580868</v>
      </c>
      <c r="F24" s="86">
        <f t="shared" si="1"/>
        <v>35000</v>
      </c>
      <c r="G24" s="64">
        <f t="shared" si="2"/>
        <v>-238.17704107955797</v>
      </c>
      <c r="H24" s="95">
        <f t="shared" si="3"/>
        <v>-34807.353898870701</v>
      </c>
      <c r="I24" s="96"/>
      <c r="J24" s="16"/>
      <c r="K24" s="5"/>
      <c r="L24" s="5"/>
    </row>
    <row r="25" spans="1:12" ht="15" customHeight="1">
      <c r="A25" s="61">
        <f t="shared" si="7"/>
        <v>86</v>
      </c>
      <c r="B25" s="59">
        <f t="shared" si="0"/>
        <v>1</v>
      </c>
      <c r="C25" s="76">
        <f t="shared" si="4"/>
        <v>-526019.90698947106</v>
      </c>
      <c r="D25" s="78">
        <f t="shared" si="5"/>
        <v>-477796.21613382228</v>
      </c>
      <c r="E25" s="79">
        <f t="shared" si="6"/>
        <v>-537077.6284117226</v>
      </c>
      <c r="F25" s="86">
        <f t="shared" si="1"/>
        <v>35000</v>
      </c>
      <c r="G25" s="64">
        <f t="shared" si="2"/>
        <v>-11057.721422251547</v>
      </c>
      <c r="H25" s="95">
        <f t="shared" si="3"/>
        <v>-59281.412277900323</v>
      </c>
      <c r="I25" s="96"/>
      <c r="J25" s="16"/>
      <c r="K25" s="5"/>
      <c r="L25" s="5"/>
    </row>
    <row r="26" spans="1:12" ht="15" customHeight="1">
      <c r="A26" s="61">
        <f t="shared" si="7"/>
        <v>87</v>
      </c>
      <c r="B26" s="59">
        <f t="shared" si="0"/>
        <v>1</v>
      </c>
      <c r="C26" s="76">
        <f t="shared" si="4"/>
        <v>-577850.50419915526</v>
      </c>
      <c r="D26" s="78">
        <f t="shared" si="5"/>
        <v>-514591.00289029069</v>
      </c>
      <c r="E26" s="79">
        <f t="shared" si="6"/>
        <v>-601346.20561694738</v>
      </c>
      <c r="F26" s="86">
        <f t="shared" si="1"/>
        <v>35000</v>
      </c>
      <c r="G26" s="64">
        <f t="shared" si="2"/>
        <v>-23495.701417792123</v>
      </c>
      <c r="H26" s="95">
        <f t="shared" si="3"/>
        <v>-86755.202726656687</v>
      </c>
      <c r="I26" s="96"/>
      <c r="J26" s="16"/>
      <c r="K26" s="5"/>
      <c r="L26" s="5"/>
    </row>
    <row r="27" spans="1:12" ht="15" customHeight="1">
      <c r="A27" s="61">
        <f t="shared" si="7"/>
        <v>88</v>
      </c>
      <c r="B27" s="59">
        <f t="shared" si="0"/>
        <v>1</v>
      </c>
      <c r="C27" s="76">
        <f t="shared" si="4"/>
        <v>-631236.01932512992</v>
      </c>
      <c r="D27" s="78">
        <f t="shared" si="5"/>
        <v>-551514.57140040677</v>
      </c>
      <c r="E27" s="79">
        <f t="shared" si="6"/>
        <v>-668902.88520615012</v>
      </c>
      <c r="F27" s="86">
        <f t="shared" si="1"/>
        <v>35000</v>
      </c>
      <c r="G27" s="64">
        <f t="shared" si="2"/>
        <v>-37666.865881020203</v>
      </c>
      <c r="H27" s="95">
        <f t="shared" si="3"/>
        <v>-117388.31380574335</v>
      </c>
      <c r="I27" s="96"/>
      <c r="J27" s="16"/>
      <c r="K27" s="5"/>
      <c r="L27" s="5"/>
    </row>
    <row r="28" spans="1:12" ht="15" customHeight="1">
      <c r="A28" s="61">
        <f t="shared" si="7"/>
        <v>89</v>
      </c>
      <c r="B28" s="59">
        <f t="shared" si="0"/>
        <v>1</v>
      </c>
      <c r="C28" s="76">
        <f t="shared" si="4"/>
        <v>-686223.09990488389</v>
      </c>
      <c r="D28" s="78">
        <f t="shared" si="5"/>
        <v>-588567.37240030826</v>
      </c>
      <c r="E28" s="79">
        <f t="shared" si="6"/>
        <v>-739915.8927377247</v>
      </c>
      <c r="F28" s="86">
        <f t="shared" si="1"/>
        <v>35000</v>
      </c>
      <c r="G28" s="64">
        <f t="shared" si="2"/>
        <v>-53692.792832840816</v>
      </c>
      <c r="H28" s="95">
        <f t="shared" si="3"/>
        <v>-151348.52033741644</v>
      </c>
      <c r="I28" s="96"/>
      <c r="J28" s="16"/>
      <c r="K28" s="5"/>
      <c r="L28" s="5"/>
    </row>
    <row r="29" spans="1:12" ht="15" customHeight="1">
      <c r="A29" s="61">
        <f t="shared" si="7"/>
        <v>90</v>
      </c>
      <c r="B29" s="59">
        <f t="shared" si="0"/>
        <v>1</v>
      </c>
      <c r="C29" s="76">
        <f t="shared" si="4"/>
        <v>-742859.7929020304</v>
      </c>
      <c r="D29" s="78">
        <f t="shared" si="5"/>
        <v>-625749.85820370936</v>
      </c>
      <c r="E29" s="79">
        <f t="shared" si="6"/>
        <v>-814562.06050890451</v>
      </c>
      <c r="F29" s="86">
        <f t="shared" si="1"/>
        <v>35000</v>
      </c>
      <c r="G29" s="64">
        <f t="shared" si="2"/>
        <v>-71702.267606874113</v>
      </c>
      <c r="H29" s="95">
        <f t="shared" si="3"/>
        <v>-188812.20230519515</v>
      </c>
      <c r="I29" s="96"/>
      <c r="J29" s="16"/>
      <c r="K29" s="5"/>
      <c r="L29" s="5"/>
    </row>
    <row r="30" spans="1:12" ht="15" customHeight="1">
      <c r="A30" s="61">
        <f t="shared" si="7"/>
        <v>91</v>
      </c>
      <c r="B30" s="59">
        <f t="shared" si="0"/>
        <v>1</v>
      </c>
      <c r="C30" s="76">
        <f t="shared" si="4"/>
        <v>-801195.58668909129</v>
      </c>
      <c r="D30" s="78">
        <f t="shared" si="5"/>
        <v>-663062.48270742234</v>
      </c>
      <c r="E30" s="79">
        <f t="shared" si="6"/>
        <v>-893027.26789285615</v>
      </c>
      <c r="F30" s="86">
        <f t="shared" si="1"/>
        <v>35000</v>
      </c>
      <c r="G30" s="64">
        <f t="shared" si="2"/>
        <v>-91831.681203764863</v>
      </c>
      <c r="H30" s="95">
        <f t="shared" si="3"/>
        <v>-229964.78518543381</v>
      </c>
      <c r="I30" s="96"/>
      <c r="J30" s="16"/>
      <c r="K30" s="5"/>
      <c r="L30" s="5"/>
    </row>
    <row r="31" spans="1:12" ht="15" customHeight="1">
      <c r="A31" s="61">
        <f t="shared" si="7"/>
        <v>92</v>
      </c>
      <c r="B31" s="59">
        <f t="shared" si="0"/>
        <v>1</v>
      </c>
      <c r="C31" s="76">
        <f t="shared" si="4"/>
        <v>-861281.45428976405</v>
      </c>
      <c r="D31" s="78">
        <f t="shared" si="5"/>
        <v>-700505.70139689837</v>
      </c>
      <c r="E31" s="79">
        <f t="shared" si="6"/>
        <v>-975506.9042042545</v>
      </c>
      <c r="F31" s="86">
        <f t="shared" si="1"/>
        <v>35000</v>
      </c>
      <c r="G31" s="64">
        <f t="shared" si="2"/>
        <v>-114225.44991449045</v>
      </c>
      <c r="H31" s="95">
        <f t="shared" si="3"/>
        <v>-275001.20280735614</v>
      </c>
      <c r="I31" s="96"/>
      <c r="J31" s="16"/>
      <c r="K31" s="5"/>
      <c r="L31" s="5"/>
    </row>
    <row r="32" spans="1:12" ht="15" customHeight="1">
      <c r="A32" s="61">
        <f t="shared" si="7"/>
        <v>93</v>
      </c>
      <c r="B32" s="59">
        <f t="shared" si="0"/>
        <v>1</v>
      </c>
      <c r="C32" s="76">
        <f t="shared" si="4"/>
        <v>-923169.89791845705</v>
      </c>
      <c r="D32" s="78">
        <f t="shared" si="5"/>
        <v>-738079.97135178756</v>
      </c>
      <c r="E32" s="79">
        <f t="shared" si="6"/>
        <v>-1062206.3552459392</v>
      </c>
      <c r="F32" s="86">
        <f t="shared" si="1"/>
        <v>35000</v>
      </c>
      <c r="G32" s="64">
        <f t="shared" si="2"/>
        <v>-139036.45732748217</v>
      </c>
      <c r="H32" s="95">
        <f t="shared" si="3"/>
        <v>-324126.38389415166</v>
      </c>
      <c r="I32" s="96"/>
      <c r="J32" s="16"/>
      <c r="K32" s="5"/>
      <c r="L32" s="5"/>
    </row>
    <row r="33" spans="1:12" ht="15" customHeight="1">
      <c r="A33" s="61">
        <f t="shared" si="7"/>
        <v>94</v>
      </c>
      <c r="B33" s="59">
        <f t="shared" si="0"/>
        <v>1</v>
      </c>
      <c r="C33" s="76">
        <f t="shared" si="4"/>
        <v>-986914.99485601077</v>
      </c>
      <c r="D33" s="78">
        <f t="shared" si="5"/>
        <v>-775785.75125151884</v>
      </c>
      <c r="E33" s="79">
        <f t="shared" si="6"/>
        <v>-1153341.5147482208</v>
      </c>
      <c r="F33" s="86">
        <f t="shared" si="1"/>
        <v>35000</v>
      </c>
      <c r="G33" s="64">
        <f t="shared" si="2"/>
        <v>-166426.51989221002</v>
      </c>
      <c r="H33" s="95">
        <f t="shared" si="3"/>
        <v>-377555.76349670195</v>
      </c>
      <c r="I33" s="96"/>
      <c r="J33" s="16"/>
      <c r="K33" s="5"/>
      <c r="L33" s="5"/>
    </row>
    <row r="34" spans="1:12" ht="15" customHeight="1">
      <c r="A34" s="61">
        <f t="shared" si="7"/>
        <v>95</v>
      </c>
      <c r="B34" s="59">
        <f t="shared" si="0"/>
        <v>1</v>
      </c>
      <c r="C34" s="76">
        <f t="shared" si="4"/>
        <v>-1052572.4447016912</v>
      </c>
      <c r="D34" s="78">
        <f t="shared" si="5"/>
        <v>-813623.50138089922</v>
      </c>
      <c r="E34" s="79">
        <f t="shared" si="6"/>
        <v>-1249139.3219743937</v>
      </c>
      <c r="F34" s="86">
        <f t="shared" si="1"/>
        <v>35000</v>
      </c>
      <c r="G34" s="64">
        <f t="shared" si="2"/>
        <v>-196566.87727270252</v>
      </c>
      <c r="H34" s="95">
        <f t="shared" si="3"/>
        <v>-435515.82059349446</v>
      </c>
      <c r="I34" s="96"/>
      <c r="J34" s="16"/>
      <c r="K34" s="5"/>
      <c r="L34" s="5"/>
    </row>
    <row r="35" spans="1:12" ht="15" customHeight="1">
      <c r="A35" s="61">
        <f t="shared" si="7"/>
        <v>96</v>
      </c>
      <c r="B35" s="59">
        <f t="shared" si="0"/>
        <v>1</v>
      </c>
      <c r="C35" s="76">
        <f t="shared" si="4"/>
        <v>-1120199.6180427419</v>
      </c>
      <c r="D35" s="78">
        <f t="shared" si="5"/>
        <v>-851593.68363573239</v>
      </c>
      <c r="E35" s="79">
        <f t="shared" si="6"/>
        <v>-1349838.3268311659</v>
      </c>
      <c r="F35" s="86">
        <f t="shared" si="1"/>
        <v>35000</v>
      </c>
      <c r="G35" s="64">
        <f t="shared" si="2"/>
        <v>-229638.70878842403</v>
      </c>
      <c r="H35" s="95">
        <f t="shared" si="3"/>
        <v>-498244.64319543354</v>
      </c>
      <c r="I35" s="96"/>
      <c r="J35" s="16"/>
      <c r="K35" s="5"/>
      <c r="L35" s="5"/>
    </row>
    <row r="36" spans="1:12" ht="15" customHeight="1">
      <c r="A36" s="61">
        <f t="shared" si="7"/>
        <v>97</v>
      </c>
      <c r="B36" s="59">
        <f t="shared" si="0"/>
        <v>1</v>
      </c>
      <c r="C36" s="76">
        <f t="shared" si="4"/>
        <v>-1189855.6065840241</v>
      </c>
      <c r="D36" s="78">
        <f t="shared" si="5"/>
        <v>-889696.76152845751</v>
      </c>
      <c r="E36" s="79">
        <f t="shared" si="6"/>
        <v>-1455689.2838912127</v>
      </c>
      <c r="F36" s="86">
        <f t="shared" si="1"/>
        <v>35000</v>
      </c>
      <c r="G36" s="64">
        <f t="shared" si="2"/>
        <v>-265833.67730718851</v>
      </c>
      <c r="H36" s="95">
        <f t="shared" si="3"/>
        <v>-565992.52236275515</v>
      </c>
      <c r="I36" s="96"/>
      <c r="J36" s="16"/>
      <c r="K36" s="5"/>
      <c r="L36" s="5"/>
    </row>
    <row r="37" spans="1:12" ht="15" customHeight="1">
      <c r="A37" s="61">
        <f t="shared" si="7"/>
        <v>98</v>
      </c>
      <c r="B37" s="59">
        <f t="shared" si="0"/>
        <v>1</v>
      </c>
      <c r="C37" s="76">
        <f t="shared" si="4"/>
        <v>-1261601.2747815449</v>
      </c>
      <c r="D37" s="78">
        <f t="shared" si="5"/>
        <v>-927933.20019380713</v>
      </c>
      <c r="E37" s="79">
        <f t="shared" si="6"/>
        <v>-1566955.7768070493</v>
      </c>
      <c r="F37" s="86">
        <f t="shared" si="1"/>
        <v>35000</v>
      </c>
      <c r="G37" s="64">
        <f t="shared" si="2"/>
        <v>-305354.50202550436</v>
      </c>
      <c r="H37" s="95">
        <f t="shared" si="3"/>
        <v>-639022.57661324216</v>
      </c>
      <c r="I37" s="96"/>
      <c r="J37" s="16"/>
      <c r="K37" s="5"/>
      <c r="L37" s="5"/>
    </row>
    <row r="38" spans="1:12" ht="15" customHeight="1">
      <c r="A38" s="61">
        <f t="shared" si="7"/>
        <v>99</v>
      </c>
      <c r="B38" s="59">
        <f t="shared" si="0"/>
        <v>1</v>
      </c>
      <c r="C38" s="76">
        <f t="shared" si="4"/>
        <v>-1335499.3130249912</v>
      </c>
      <c r="D38" s="78">
        <f t="shared" si="5"/>
        <v>-966303.46639448556</v>
      </c>
      <c r="E38" s="79">
        <f t="shared" si="6"/>
        <v>-1683914.8746711044</v>
      </c>
      <c r="F38" s="86">
        <f t="shared" si="1"/>
        <v>35000</v>
      </c>
      <c r="G38" s="64">
        <f t="shared" si="2"/>
        <v>-348415.56164611317</v>
      </c>
      <c r="H38" s="95">
        <f t="shared" si="3"/>
        <v>-717611.40827661881</v>
      </c>
      <c r="I38" s="96"/>
      <c r="J38" s="16"/>
      <c r="K38" s="5"/>
      <c r="L38" s="5"/>
    </row>
    <row r="39" spans="1:12" ht="15" customHeight="1">
      <c r="A39" s="61">
        <f t="shared" si="7"/>
        <v>100</v>
      </c>
      <c r="B39" s="59">
        <f t="shared" si="0"/>
        <v>1</v>
      </c>
      <c r="C39" s="76">
        <f t="shared" si="4"/>
        <v>-1411614.2924157409</v>
      </c>
      <c r="D39" s="78">
        <f t="shared" si="5"/>
        <v>-1004808.0285268663</v>
      </c>
      <c r="E39" s="79">
        <f t="shared" si="6"/>
        <v>-1806857.8219564201</v>
      </c>
      <c r="F39" s="86">
        <f t="shared" si="1"/>
        <v>35000</v>
      </c>
      <c r="G39" s="64">
        <f t="shared" si="2"/>
        <v>-395243.52954067918</v>
      </c>
      <c r="H39" s="95">
        <f t="shared" si="3"/>
        <v>-802049.79342955374</v>
      </c>
      <c r="I39" s="96"/>
      <c r="J39" s="16"/>
      <c r="K39" s="5"/>
      <c r="L39" s="5"/>
    </row>
    <row r="40" spans="1:12" ht="15" customHeight="1">
      <c r="A40" s="61">
        <f t="shared" si="7"/>
        <v>101</v>
      </c>
      <c r="B40" s="59">
        <f t="shared" si="0"/>
        <v>1</v>
      </c>
      <c r="C40" s="76">
        <f t="shared" si="4"/>
        <v>-1490012.7211882132</v>
      </c>
      <c r="D40" s="78">
        <f t="shared" si="5"/>
        <v>-1043447.3566267104</v>
      </c>
      <c r="E40" s="79">
        <f t="shared" si="6"/>
        <v>-1936090.7637560263</v>
      </c>
      <c r="F40" s="86">
        <f t="shared" si="1"/>
        <v>35000</v>
      </c>
      <c r="G40" s="64">
        <f t="shared" si="2"/>
        <v>-446078.04256781307</v>
      </c>
      <c r="H40" s="95">
        <f t="shared" si="3"/>
        <v>-892643.40712931589</v>
      </c>
      <c r="I40" s="96"/>
      <c r="J40" s="16"/>
      <c r="K40" s="5"/>
      <c r="L40" s="5"/>
    </row>
    <row r="41" spans="1:12" ht="15" customHeight="1">
      <c r="A41" s="61">
        <f t="shared" si="7"/>
        <v>102</v>
      </c>
      <c r="B41" s="59">
        <f t="shared" si="0"/>
        <v>1</v>
      </c>
      <c r="C41" s="76">
        <f t="shared" si="4"/>
        <v>-1570763.1028238595</v>
      </c>
      <c r="D41" s="78">
        <f t="shared" si="5"/>
        <v>-1082221.9223749039</v>
      </c>
      <c r="E41" s="79">
        <f t="shared" si="6"/>
        <v>-2071935.5081269401</v>
      </c>
      <c r="F41" s="86">
        <f t="shared" si="1"/>
        <v>35000</v>
      </c>
      <c r="G41" s="64">
        <f t="shared" si="2"/>
        <v>-501172.40530308057</v>
      </c>
      <c r="H41" s="95">
        <f t="shared" si="3"/>
        <v>-989713.58575203619</v>
      </c>
      <c r="I41" s="96"/>
      <c r="J41" s="16"/>
      <c r="K41" s="5"/>
      <c r="L41" s="5"/>
    </row>
    <row r="42" spans="1:12" ht="15" customHeight="1">
      <c r="A42" s="61">
        <f t="shared" si="7"/>
        <v>103</v>
      </c>
      <c r="B42" s="59">
        <f t="shared" si="0"/>
        <v>1</v>
      </c>
      <c r="C42" s="76">
        <f t="shared" si="4"/>
        <v>-1653935.9959085754</v>
      </c>
      <c r="D42" s="78">
        <f t="shared" si="5"/>
        <v>-1121132.1991032162</v>
      </c>
      <c r="E42" s="79">
        <f t="shared" si="6"/>
        <v>-2214730.3274371289</v>
      </c>
      <c r="F42" s="86">
        <f t="shared" si="1"/>
        <v>35000</v>
      </c>
      <c r="G42" s="64">
        <f t="shared" si="2"/>
        <v>-560794.33152855351</v>
      </c>
      <c r="H42" s="95">
        <f t="shared" si="3"/>
        <v>-1093598.1283339127</v>
      </c>
      <c r="I42" s="96"/>
      <c r="J42" s="16"/>
      <c r="K42" s="5"/>
      <c r="L42" s="5"/>
    </row>
    <row r="43" spans="1:12" ht="15" customHeight="1">
      <c r="A43" s="61">
        <f t="shared" si="7"/>
        <v>104</v>
      </c>
      <c r="B43" s="59">
        <f t="shared" si="0"/>
        <v>1</v>
      </c>
      <c r="C43" s="76">
        <f t="shared" si="4"/>
        <v>-1739604.0757858327</v>
      </c>
      <c r="D43" s="78">
        <f t="shared" si="5"/>
        <v>-1160178.6618000774</v>
      </c>
      <c r="E43" s="79">
        <f t="shared" si="6"/>
        <v>-2364830.8007109058</v>
      </c>
      <c r="F43" s="86">
        <f t="shared" si="1"/>
        <v>35000</v>
      </c>
      <c r="G43" s="64">
        <f t="shared" si="2"/>
        <v>-625226.7249250731</v>
      </c>
      <c r="H43" s="95">
        <f t="shared" si="3"/>
        <v>-1204652.1389108284</v>
      </c>
      <c r="I43" s="96"/>
      <c r="J43" s="16"/>
      <c r="K43" s="5"/>
      <c r="L43" s="5"/>
    </row>
    <row r="44" spans="1:12" ht="15" customHeight="1">
      <c r="A44" s="61">
        <f t="shared" si="7"/>
        <v>105</v>
      </c>
      <c r="B44" s="59">
        <f t="shared" si="0"/>
        <v>1</v>
      </c>
      <c r="C44" s="76">
        <f t="shared" si="4"/>
        <v>-1827842.1980594078</v>
      </c>
      <c r="D44" s="78">
        <f t="shared" si="5"/>
        <v>-1199361.7871163778</v>
      </c>
      <c r="E44" s="79">
        <f t="shared" si="6"/>
        <v>-2522610.6990703158</v>
      </c>
      <c r="F44" s="86">
        <f t="shared" si="1"/>
        <v>35000</v>
      </c>
      <c r="G44" s="64">
        <f t="shared" si="2"/>
        <v>-694768.50101090805</v>
      </c>
      <c r="H44" s="95">
        <f t="shared" si="3"/>
        <v>-1323248.911953938</v>
      </c>
      <c r="I44" s="96"/>
      <c r="J44" s="16"/>
      <c r="K44" s="5"/>
      <c r="L44" s="5"/>
    </row>
    <row r="45" spans="1:12" ht="15" customHeight="1">
      <c r="A45" s="61">
        <f t="shared" si="7"/>
        <v>106</v>
      </c>
      <c r="B45" s="59">
        <f t="shared" si="0"/>
        <v>1</v>
      </c>
      <c r="C45" s="76">
        <f t="shared" si="4"/>
        <v>-1918727.4640011902</v>
      </c>
      <c r="D45" s="78">
        <f t="shared" si="5"/>
        <v>-1238682.0533712853</v>
      </c>
      <c r="E45" s="79">
        <f t="shared" si="6"/>
        <v>-2688462.9164773803</v>
      </c>
      <c r="F45" s="86">
        <f t="shared" si="1"/>
        <v>35000</v>
      </c>
      <c r="G45" s="64">
        <f t="shared" si="2"/>
        <v>-769735.45247619017</v>
      </c>
      <c r="H45" s="95">
        <f t="shared" si="3"/>
        <v>-1449780.863106095</v>
      </c>
      <c r="I45" s="96"/>
      <c r="J45" s="16"/>
      <c r="K45" s="5"/>
      <c r="L45" s="5"/>
    </row>
    <row r="46" spans="1:12" ht="15" customHeight="1">
      <c r="A46" s="61">
        <f t="shared" si="7"/>
        <v>107</v>
      </c>
      <c r="B46" s="59">
        <f t="shared" si="0"/>
        <v>1</v>
      </c>
      <c r="C46" s="76">
        <f t="shared" si="4"/>
        <v>-2012339.2879212259</v>
      </c>
      <c r="D46" s="78">
        <f t="shared" si="5"/>
        <v>-1278139.940558085</v>
      </c>
      <c r="E46" s="79">
        <f t="shared" si="6"/>
        <v>-2862800.4480948839</v>
      </c>
      <c r="F46" s="86">
        <f t="shared" si="1"/>
        <v>35000</v>
      </c>
      <c r="G46" s="64">
        <f t="shared" si="2"/>
        <v>-850461.16017365805</v>
      </c>
      <c r="H46" s="95">
        <f t="shared" si="3"/>
        <v>-1584660.5075367989</v>
      </c>
      <c r="I46" s="96"/>
      <c r="J46" s="16"/>
      <c r="K46" s="5"/>
      <c r="L46" s="5"/>
    </row>
    <row r="47" spans="1:12" ht="15" customHeight="1">
      <c r="A47" s="61">
        <f t="shared" si="7"/>
        <v>108</v>
      </c>
      <c r="B47" s="59">
        <f t="shared" si="0"/>
        <v>1</v>
      </c>
      <c r="C47" s="76">
        <f t="shared" si="4"/>
        <v>-2108759.4665588629</v>
      </c>
      <c r="D47" s="78">
        <f t="shared" si="5"/>
        <v>-1317735.9303500385</v>
      </c>
      <c r="E47" s="79">
        <f t="shared" si="6"/>
        <v>-3046057.4187019556</v>
      </c>
      <c r="F47" s="86">
        <f t="shared" si="1"/>
        <v>35000</v>
      </c>
      <c r="G47" s="64">
        <f t="shared" si="2"/>
        <v>-937297.95214309264</v>
      </c>
      <c r="H47" s="95">
        <f t="shared" si="3"/>
        <v>-1728321.4883519171</v>
      </c>
      <c r="I47" s="96"/>
      <c r="J47" s="16"/>
      <c r="K47" s="5"/>
      <c r="L47" s="5"/>
    </row>
    <row r="48" spans="1:12" ht="15" customHeight="1">
      <c r="A48" s="61">
        <f t="shared" si="7"/>
        <v>109</v>
      </c>
      <c r="B48" s="59">
        <f t="shared" si="0"/>
        <v>1</v>
      </c>
      <c r="C48" s="76">
        <f t="shared" si="4"/>
        <v>-2208072.2505556289</v>
      </c>
      <c r="D48" s="78">
        <f t="shared" si="5"/>
        <v>-1357470.5061062637</v>
      </c>
      <c r="E48" s="79">
        <f t="shared" si="6"/>
        <v>-3238690.1637253421</v>
      </c>
      <c r="F48" s="86">
        <f t="shared" si="1"/>
        <v>35000</v>
      </c>
      <c r="G48" s="64">
        <f t="shared" si="2"/>
        <v>-1030617.9131697132</v>
      </c>
      <c r="H48" s="95">
        <f t="shared" si="3"/>
        <v>-1881219.6576190784</v>
      </c>
      <c r="I48" s="96"/>
      <c r="J48" s="16"/>
      <c r="K48" s="5"/>
      <c r="L48" s="5"/>
    </row>
    <row r="49" spans="1:12" ht="15" customHeight="1">
      <c r="A49" s="61">
        <f t="shared" si="7"/>
        <v>110</v>
      </c>
      <c r="B49" s="59">
        <f t="shared" si="0"/>
        <v>1</v>
      </c>
      <c r="C49" s="76">
        <f t="shared" si="4"/>
        <v>-2310364.4180722977</v>
      </c>
      <c r="D49" s="78">
        <f t="shared" si="5"/>
        <v>-1397344.1528776358</v>
      </c>
      <c r="E49" s="79">
        <f t="shared" si="6"/>
        <v>-3441178.3655782933</v>
      </c>
      <c r="F49" s="86">
        <f t="shared" si="1"/>
        <v>35000</v>
      </c>
      <c r="G49" s="64">
        <f t="shared" si="2"/>
        <v>-1130813.9475059956</v>
      </c>
      <c r="H49" s="95">
        <f t="shared" si="3"/>
        <v>-2043834.2127006575</v>
      </c>
      <c r="I49" s="96"/>
      <c r="J49" s="16"/>
      <c r="K49" s="5"/>
      <c r="L49" s="5"/>
    </row>
    <row r="50" spans="1:12" ht="15" customHeight="1">
      <c r="A50" s="61">
        <f t="shared" si="7"/>
        <v>111</v>
      </c>
      <c r="B50" s="59">
        <f t="shared" si="0"/>
        <v>1</v>
      </c>
      <c r="C50" s="76">
        <f t="shared" si="4"/>
        <v>-2415725.3506144667</v>
      </c>
      <c r="D50" s="78">
        <f t="shared" si="5"/>
        <v>-1437357.3574127075</v>
      </c>
      <c r="E50" s="79">
        <f t="shared" si="6"/>
        <v>-3654026.2481367011</v>
      </c>
      <c r="F50" s="86">
        <f t="shared" si="1"/>
        <v>35000</v>
      </c>
      <c r="G50" s="64">
        <f t="shared" si="2"/>
        <v>-1238300.8975222344</v>
      </c>
      <c r="H50" s="95">
        <f t="shared" si="3"/>
        <v>-2216668.8907239935</v>
      </c>
      <c r="I50" s="96"/>
      <c r="J50" s="16"/>
      <c r="K50" s="5"/>
      <c r="L50" s="5"/>
    </row>
    <row r="51" spans="1:12" ht="15" customHeight="1">
      <c r="A51" s="61">
        <f t="shared" si="7"/>
        <v>112</v>
      </c>
      <c r="B51" s="59">
        <f t="shared" si="0"/>
        <v>1</v>
      </c>
      <c r="C51" s="76">
        <f t="shared" si="4"/>
        <v>-2524247.1111329007</v>
      </c>
      <c r="D51" s="78">
        <f t="shared" si="5"/>
        <v>-1477510.608163652</v>
      </c>
      <c r="E51" s="79">
        <f t="shared" si="6"/>
        <v>-3877763.8323269053</v>
      </c>
      <c r="F51" s="86">
        <f t="shared" si="1"/>
        <v>35000</v>
      </c>
      <c r="G51" s="64">
        <f t="shared" si="2"/>
        <v>-1353516.7211940046</v>
      </c>
      <c r="H51" s="95">
        <f t="shared" si="3"/>
        <v>-2400253.2241632533</v>
      </c>
      <c r="I51" s="96"/>
      <c r="J51" s="16"/>
      <c r="K51" s="5"/>
      <c r="L51" s="5"/>
    </row>
    <row r="52" spans="1:12" ht="15" customHeight="1">
      <c r="A52" s="61">
        <f t="shared" si="7"/>
        <v>113</v>
      </c>
      <c r="B52" s="59">
        <f t="shared" si="0"/>
        <v>1</v>
      </c>
      <c r="C52" s="76">
        <f t="shared" si="4"/>
        <v>-2636024.5244668876</v>
      </c>
      <c r="D52" s="78">
        <f t="shared" si="5"/>
        <v>-1517804.3952922248</v>
      </c>
      <c r="E52" s="79">
        <f t="shared" si="6"/>
        <v>-4112948.2559517543</v>
      </c>
      <c r="F52" s="86">
        <f t="shared" si="1"/>
        <v>35000</v>
      </c>
      <c r="G52" s="64">
        <f t="shared" si="2"/>
        <v>-1476923.7314848667</v>
      </c>
      <c r="H52" s="95">
        <f t="shared" si="3"/>
        <v>-2595143.8606595295</v>
      </c>
      <c r="I52" s="96"/>
      <c r="J52" s="16"/>
      <c r="K52" s="5"/>
      <c r="L52" s="5"/>
    </row>
    <row r="53" spans="1:12" ht="15" customHeight="1">
      <c r="A53" s="61">
        <f t="shared" si="7"/>
        <v>114</v>
      </c>
      <c r="B53" s="59">
        <f t="shared" si="0"/>
        <v>1</v>
      </c>
      <c r="C53" s="76">
        <f t="shared" si="4"/>
        <v>-2751155.2602008944</v>
      </c>
      <c r="D53" s="78">
        <f t="shared" si="5"/>
        <v>-1558239.2106757476</v>
      </c>
      <c r="E53" s="79">
        <f t="shared" si="6"/>
        <v>-4360165.1610414721</v>
      </c>
      <c r="F53" s="86">
        <f t="shared" si="1"/>
        <v>35000</v>
      </c>
      <c r="G53" s="64">
        <f t="shared" si="2"/>
        <v>-1609009.9008405777</v>
      </c>
      <c r="H53" s="95">
        <f t="shared" si="3"/>
        <v>-2801925.9503657245</v>
      </c>
      <c r="I53" s="96"/>
      <c r="J53" s="16"/>
      <c r="K53" s="5"/>
      <c r="L53" s="5"/>
    </row>
    <row r="54" spans="1:12" ht="15" customHeight="1">
      <c r="A54" s="61">
        <f t="shared" si="7"/>
        <v>115</v>
      </c>
      <c r="B54" s="59">
        <f t="shared" si="0"/>
        <v>1</v>
      </c>
      <c r="C54" s="76">
        <f t="shared" si="4"/>
        <v>-2869739.9180069212</v>
      </c>
      <c r="D54" s="78">
        <f t="shared" si="5"/>
        <v>-1598815.5479131129</v>
      </c>
      <c r="E54" s="79">
        <f t="shared" si="6"/>
        <v>-4620030.1521840282</v>
      </c>
      <c r="F54" s="86">
        <f t="shared" si="1"/>
        <v>35000</v>
      </c>
      <c r="G54" s="64">
        <f t="shared" si="2"/>
        <v>-1750290.234177107</v>
      </c>
      <c r="H54" s="95">
        <f t="shared" si="3"/>
        <v>-3021214.6042709155</v>
      </c>
      <c r="I54" s="96"/>
      <c r="J54" s="16"/>
      <c r="K54" s="5"/>
      <c r="L54" s="5"/>
    </row>
    <row r="55" spans="1:12" ht="15" customHeight="1">
      <c r="A55" s="61">
        <f t="shared" si="7"/>
        <v>116</v>
      </c>
      <c r="B55" s="59">
        <f t="shared" si="0"/>
        <v>1</v>
      </c>
      <c r="C55" s="76">
        <f t="shared" si="4"/>
        <v>-2991882.115547129</v>
      </c>
      <c r="D55" s="78">
        <f t="shared" si="5"/>
        <v>-1639533.9023308088</v>
      </c>
      <c r="E55" s="79">
        <f t="shared" si="6"/>
        <v>-4893190.3294664575</v>
      </c>
      <c r="F55" s="86">
        <f t="shared" si="1"/>
        <v>35000</v>
      </c>
      <c r="G55" s="64">
        <f t="shared" si="2"/>
        <v>-1901308.2139193285</v>
      </c>
      <c r="H55" s="95">
        <f t="shared" si="3"/>
        <v>-3253656.4271356487</v>
      </c>
      <c r="I55" s="96"/>
      <c r="J55" s="16"/>
      <c r="K55" s="5"/>
      <c r="L55" s="5"/>
    </row>
    <row r="56" spans="1:12" ht="15" customHeight="1">
      <c r="A56" s="61">
        <f t="shared" si="7"/>
        <v>117</v>
      </c>
      <c r="B56" s="59">
        <f t="shared" si="0"/>
        <v>1</v>
      </c>
      <c r="C56" s="76">
        <f t="shared" si="4"/>
        <v>-3117688.5790135427</v>
      </c>
      <c r="D56" s="78">
        <f t="shared" si="5"/>
        <v>-1680394.7709889668</v>
      </c>
      <c r="E56" s="79">
        <f t="shared" si="6"/>
        <v>-5180325.8998443661</v>
      </c>
      <c r="F56" s="86">
        <f t="shared" si="1"/>
        <v>35000</v>
      </c>
      <c r="G56" s="64">
        <f t="shared" si="2"/>
        <v>-2062637.3208308234</v>
      </c>
      <c r="H56" s="95">
        <f t="shared" si="3"/>
        <v>-3499931.1288553993</v>
      </c>
      <c r="I56" s="96"/>
      <c r="J56" s="16"/>
      <c r="K56" s="5"/>
      <c r="L56" s="5"/>
    </row>
    <row r="57" spans="1:12" ht="15" customHeight="1">
      <c r="A57" s="61">
        <f t="shared" si="7"/>
        <v>118</v>
      </c>
      <c r="B57" s="59">
        <f t="shared" si="0"/>
        <v>1</v>
      </c>
      <c r="C57" s="76">
        <f t="shared" si="4"/>
        <v>-3247269.2363839489</v>
      </c>
      <c r="D57" s="78">
        <f t="shared" si="5"/>
        <v>-1721398.6526874283</v>
      </c>
      <c r="E57" s="79">
        <f t="shared" si="6"/>
        <v>-5482151.8709521629</v>
      </c>
      <c r="F57" s="86">
        <f t="shared" si="1"/>
        <v>35000</v>
      </c>
      <c r="G57" s="64">
        <f t="shared" si="2"/>
        <v>-2234882.634568214</v>
      </c>
      <c r="H57" s="95">
        <f t="shared" si="3"/>
        <v>-3760753.2182647344</v>
      </c>
      <c r="I57" s="96"/>
      <c r="J57" s="16"/>
      <c r="K57" s="5"/>
      <c r="L57" s="5"/>
    </row>
    <row r="58" spans="1:12" ht="15" customHeight="1">
      <c r="A58" s="61">
        <f t="shared" si="7"/>
        <v>119</v>
      </c>
      <c r="B58" s="59">
        <f t="shared" si="0"/>
        <v>1</v>
      </c>
      <c r="C58" s="76">
        <f t="shared" si="4"/>
        <v>-3380737.3134754673</v>
      </c>
      <c r="D58" s="78">
        <f t="shared" si="5"/>
        <v>-1762546.0479718344</v>
      </c>
      <c r="E58" s="79">
        <f t="shared" si="6"/>
        <v>-5799419.8315718323</v>
      </c>
      <c r="F58" s="86">
        <f t="shared" si="1"/>
        <v>35000</v>
      </c>
      <c r="G58" s="64">
        <f t="shared" si="2"/>
        <v>-2418682.518096365</v>
      </c>
      <c r="H58" s="95">
        <f t="shared" si="3"/>
        <v>-4036873.7835999979</v>
      </c>
      <c r="I58" s="96"/>
      <c r="J58" s="16"/>
      <c r="K58" s="5"/>
      <c r="L58" s="5"/>
    </row>
    <row r="59" spans="1:12" ht="15" customHeight="1">
      <c r="A59" s="61">
        <f t="shared" si="7"/>
        <v>120</v>
      </c>
      <c r="B59" s="59">
        <f t="shared" si="0"/>
        <v>0</v>
      </c>
      <c r="C59" s="76">
        <f t="shared" si="4"/>
        <v>0</v>
      </c>
      <c r="D59" s="78">
        <f t="shared" si="5"/>
        <v>0</v>
      </c>
      <c r="E59" s="79">
        <f t="shared" si="6"/>
        <v>0</v>
      </c>
      <c r="F59" s="86">
        <f t="shared" si="1"/>
        <v>0</v>
      </c>
      <c r="G59" s="64">
        <f t="shared" si="2"/>
        <v>0</v>
      </c>
      <c r="H59" s="95">
        <f t="shared" si="3"/>
        <v>0</v>
      </c>
      <c r="I59" s="96"/>
      <c r="J59" s="16"/>
      <c r="K59" s="5"/>
      <c r="L59" s="5"/>
    </row>
    <row r="60" spans="1:12" ht="15" customHeight="1">
      <c r="A60" s="61">
        <f t="shared" si="7"/>
        <v>121</v>
      </c>
      <c r="B60" s="59">
        <f t="shared" si="0"/>
        <v>0</v>
      </c>
      <c r="C60" s="76">
        <f t="shared" si="4"/>
        <v>0</v>
      </c>
      <c r="D60" s="78">
        <f t="shared" si="5"/>
        <v>0</v>
      </c>
      <c r="E60" s="79">
        <f t="shared" si="6"/>
        <v>0</v>
      </c>
      <c r="F60" s="86">
        <f t="shared" si="1"/>
        <v>0</v>
      </c>
      <c r="G60" s="64">
        <f t="shared" si="2"/>
        <v>0</v>
      </c>
      <c r="H60" s="95">
        <f t="shared" si="3"/>
        <v>0</v>
      </c>
      <c r="I60" s="96"/>
      <c r="J60" s="16"/>
      <c r="K60" s="5"/>
      <c r="L60" s="5"/>
    </row>
    <row r="61" spans="1:12" ht="15" customHeight="1">
      <c r="A61" s="61">
        <f t="shared" si="7"/>
        <v>122</v>
      </c>
      <c r="B61" s="59">
        <f t="shared" si="0"/>
        <v>0</v>
      </c>
      <c r="C61" s="76">
        <f t="shared" si="4"/>
        <v>0</v>
      </c>
      <c r="D61" s="78">
        <f t="shared" si="5"/>
        <v>0</v>
      </c>
      <c r="E61" s="79">
        <f t="shared" si="6"/>
        <v>0</v>
      </c>
      <c r="F61" s="86">
        <f t="shared" si="1"/>
        <v>0</v>
      </c>
      <c r="G61" s="64">
        <f t="shared" si="2"/>
        <v>0</v>
      </c>
      <c r="H61" s="95">
        <f t="shared" si="3"/>
        <v>0</v>
      </c>
      <c r="I61" s="96"/>
      <c r="J61" s="16"/>
      <c r="K61" s="5"/>
      <c r="L61" s="5"/>
    </row>
    <row r="62" spans="1:12" ht="15" customHeight="1">
      <c r="A62" s="61">
        <f t="shared" si="7"/>
        <v>123</v>
      </c>
      <c r="B62" s="59">
        <f t="shared" si="0"/>
        <v>0</v>
      </c>
      <c r="C62" s="76">
        <f t="shared" si="4"/>
        <v>0</v>
      </c>
      <c r="D62" s="78">
        <f t="shared" si="5"/>
        <v>0</v>
      </c>
      <c r="E62" s="79">
        <f t="shared" si="6"/>
        <v>0</v>
      </c>
      <c r="F62" s="86">
        <f t="shared" si="1"/>
        <v>0</v>
      </c>
      <c r="G62" s="64">
        <f t="shared" si="2"/>
        <v>0</v>
      </c>
      <c r="H62" s="95">
        <f t="shared" si="3"/>
        <v>0</v>
      </c>
      <c r="I62" s="96"/>
      <c r="J62" s="16"/>
      <c r="K62" s="5"/>
      <c r="L62" s="5"/>
    </row>
    <row r="63" spans="1:12" ht="15" customHeight="1">
      <c r="A63" s="61">
        <f t="shared" si="7"/>
        <v>124</v>
      </c>
      <c r="B63" s="59">
        <f t="shared" si="0"/>
        <v>0</v>
      </c>
      <c r="C63" s="76">
        <f t="shared" si="4"/>
        <v>0</v>
      </c>
      <c r="D63" s="78">
        <f t="shared" si="5"/>
        <v>0</v>
      </c>
      <c r="E63" s="79">
        <f t="shared" si="6"/>
        <v>0</v>
      </c>
      <c r="F63" s="86">
        <f t="shared" si="1"/>
        <v>0</v>
      </c>
      <c r="G63" s="64">
        <f t="shared" si="2"/>
        <v>0</v>
      </c>
      <c r="H63" s="95">
        <f t="shared" si="3"/>
        <v>0</v>
      </c>
      <c r="I63" s="96"/>
      <c r="J63" s="16"/>
      <c r="K63" s="5"/>
      <c r="L63" s="5"/>
    </row>
    <row r="64" spans="1:12" ht="15" customHeight="1">
      <c r="A64" s="61">
        <f t="shared" si="7"/>
        <v>125</v>
      </c>
      <c r="B64" s="59">
        <f t="shared" si="0"/>
        <v>0</v>
      </c>
      <c r="C64" s="76">
        <f t="shared" si="4"/>
        <v>0</v>
      </c>
      <c r="D64" s="78">
        <f t="shared" si="5"/>
        <v>0</v>
      </c>
      <c r="E64" s="79">
        <f t="shared" si="6"/>
        <v>0</v>
      </c>
      <c r="F64" s="86">
        <f t="shared" si="1"/>
        <v>0</v>
      </c>
      <c r="G64" s="64">
        <f t="shared" si="2"/>
        <v>0</v>
      </c>
      <c r="H64" s="95">
        <f t="shared" si="3"/>
        <v>0</v>
      </c>
      <c r="I64" s="96"/>
      <c r="J64" s="16"/>
      <c r="K64" s="5"/>
      <c r="L64" s="5"/>
    </row>
    <row r="65" spans="1:12" ht="15" customHeight="1">
      <c r="A65" s="61">
        <f t="shared" si="7"/>
        <v>126</v>
      </c>
      <c r="B65" s="59">
        <f t="shared" si="0"/>
        <v>0</v>
      </c>
      <c r="C65" s="76">
        <f t="shared" si="4"/>
        <v>0</v>
      </c>
      <c r="D65" s="78">
        <f t="shared" si="5"/>
        <v>0</v>
      </c>
      <c r="E65" s="79">
        <f t="shared" si="6"/>
        <v>0</v>
      </c>
      <c r="F65" s="86">
        <f t="shared" si="1"/>
        <v>0</v>
      </c>
      <c r="G65" s="64">
        <f t="shared" si="2"/>
        <v>0</v>
      </c>
      <c r="H65" s="95">
        <f t="shared" si="3"/>
        <v>0</v>
      </c>
      <c r="I65" s="96"/>
      <c r="J65" s="16"/>
      <c r="K65" s="5"/>
      <c r="L65" s="5"/>
    </row>
    <row r="66" spans="1:12" ht="15" customHeight="1">
      <c r="A66" s="61">
        <f t="shared" si="7"/>
        <v>127</v>
      </c>
      <c r="B66" s="59">
        <f t="shared" si="0"/>
        <v>0</v>
      </c>
      <c r="C66" s="76">
        <f t="shared" si="4"/>
        <v>0</v>
      </c>
      <c r="D66" s="78">
        <f t="shared" si="5"/>
        <v>0</v>
      </c>
      <c r="E66" s="79">
        <f t="shared" si="6"/>
        <v>0</v>
      </c>
      <c r="F66" s="86">
        <f t="shared" si="1"/>
        <v>0</v>
      </c>
      <c r="G66" s="64">
        <f t="shared" si="2"/>
        <v>0</v>
      </c>
      <c r="H66" s="95">
        <f t="shared" si="3"/>
        <v>0</v>
      </c>
      <c r="I66" s="96"/>
      <c r="J66" s="16"/>
      <c r="K66" s="5"/>
      <c r="L66" s="5"/>
    </row>
    <row r="67" spans="1:12" ht="15" customHeight="1">
      <c r="A67" s="61">
        <f t="shared" si="7"/>
        <v>128</v>
      </c>
      <c r="B67" s="59">
        <f t="shared" si="0"/>
        <v>0</v>
      </c>
      <c r="C67" s="76">
        <f t="shared" si="4"/>
        <v>0</v>
      </c>
      <c r="D67" s="78">
        <f t="shared" si="5"/>
        <v>0</v>
      </c>
      <c r="E67" s="79">
        <f t="shared" si="6"/>
        <v>0</v>
      </c>
      <c r="F67" s="86">
        <f t="shared" si="1"/>
        <v>0</v>
      </c>
      <c r="G67" s="64">
        <f t="shared" si="2"/>
        <v>0</v>
      </c>
      <c r="H67" s="95">
        <f t="shared" si="3"/>
        <v>0</v>
      </c>
      <c r="I67" s="96"/>
      <c r="J67" s="16"/>
      <c r="K67" s="5"/>
      <c r="L67" s="5"/>
    </row>
    <row r="68" spans="1:12" ht="15" customHeight="1">
      <c r="A68" s="61">
        <f t="shared" si="7"/>
        <v>129</v>
      </c>
      <c r="B68" s="59">
        <f t="shared" si="0"/>
        <v>0</v>
      </c>
      <c r="C68" s="76">
        <f t="shared" si="4"/>
        <v>0</v>
      </c>
      <c r="D68" s="78">
        <f t="shared" si="5"/>
        <v>0</v>
      </c>
      <c r="E68" s="79">
        <f t="shared" si="6"/>
        <v>0</v>
      </c>
      <c r="F68" s="86">
        <f t="shared" si="1"/>
        <v>0</v>
      </c>
      <c r="G68" s="64">
        <f t="shared" si="2"/>
        <v>0</v>
      </c>
      <c r="H68" s="95">
        <f t="shared" si="3"/>
        <v>0</v>
      </c>
      <c r="I68" s="96"/>
      <c r="J68" s="16"/>
      <c r="K68" s="5"/>
      <c r="L68" s="5"/>
    </row>
    <row r="69" spans="1:12" ht="15" customHeight="1">
      <c r="A69" s="61">
        <f t="shared" si="7"/>
        <v>130</v>
      </c>
      <c r="B69" s="59">
        <f t="shared" ref="B69:B89" si="8">IF(A69&gt;=120,0,IF(AND(A69&gt;=55,A69&lt;120),1,0))</f>
        <v>0</v>
      </c>
      <c r="C69" s="76">
        <f t="shared" si="4"/>
        <v>0</v>
      </c>
      <c r="D69" s="78">
        <f t="shared" si="5"/>
        <v>0</v>
      </c>
      <c r="E69" s="79">
        <f t="shared" si="6"/>
        <v>0</v>
      </c>
      <c r="F69" s="86">
        <f t="shared" ref="F69:F89" si="9">$E$2*B69</f>
        <v>0</v>
      </c>
      <c r="G69" s="64">
        <f t="shared" ref="G69:G89" si="10">E69-C69</f>
        <v>0</v>
      </c>
      <c r="H69" s="95">
        <f t="shared" ref="H69:H89" si="11">E69-D69</f>
        <v>0</v>
      </c>
      <c r="I69" s="96"/>
      <c r="J69" s="16"/>
      <c r="K69" s="5"/>
      <c r="L69" s="5"/>
    </row>
    <row r="70" spans="1:12" ht="15" customHeight="1">
      <c r="A70" s="61">
        <f t="shared" si="7"/>
        <v>131</v>
      </c>
      <c r="B70" s="59">
        <f t="shared" si="8"/>
        <v>0</v>
      </c>
      <c r="C70" s="76">
        <f t="shared" ref="C70:C89" si="12">(C69-F70)*(1+3%)*B70</f>
        <v>0</v>
      </c>
      <c r="D70" s="78">
        <f t="shared" ref="D70:D89" si="13">(D69-F70)*(1+0.35%)*B70</f>
        <v>0</v>
      </c>
      <c r="E70" s="79">
        <f t="shared" ref="E70:E89" si="14">(E69-F70)*(1+$J$2/12)^12*B70</f>
        <v>0</v>
      </c>
      <c r="F70" s="86">
        <f t="shared" si="9"/>
        <v>0</v>
      </c>
      <c r="G70" s="64">
        <f t="shared" si="10"/>
        <v>0</v>
      </c>
      <c r="H70" s="95">
        <f t="shared" si="11"/>
        <v>0</v>
      </c>
      <c r="I70" s="96"/>
      <c r="J70" s="16"/>
      <c r="K70" s="5"/>
      <c r="L70" s="5"/>
    </row>
    <row r="71" spans="1:12" ht="15" customHeight="1">
      <c r="A71" s="61">
        <f t="shared" ref="A71:A89" si="15">A70+1</f>
        <v>132</v>
      </c>
      <c r="B71" s="59">
        <f t="shared" si="8"/>
        <v>0</v>
      </c>
      <c r="C71" s="76">
        <f t="shared" si="12"/>
        <v>0</v>
      </c>
      <c r="D71" s="78">
        <f t="shared" si="13"/>
        <v>0</v>
      </c>
      <c r="E71" s="79">
        <f t="shared" si="14"/>
        <v>0</v>
      </c>
      <c r="F71" s="86">
        <f t="shared" si="9"/>
        <v>0</v>
      </c>
      <c r="G71" s="64">
        <f t="shared" si="10"/>
        <v>0</v>
      </c>
      <c r="H71" s="95">
        <f t="shared" si="11"/>
        <v>0</v>
      </c>
      <c r="I71" s="96"/>
      <c r="J71" s="16"/>
      <c r="K71" s="5"/>
      <c r="L71" s="5"/>
    </row>
    <row r="72" spans="1:12" ht="15.75" customHeight="1">
      <c r="A72" s="61">
        <f t="shared" si="15"/>
        <v>133</v>
      </c>
      <c r="B72" s="59">
        <f t="shared" si="8"/>
        <v>0</v>
      </c>
      <c r="C72" s="76">
        <f t="shared" si="12"/>
        <v>0</v>
      </c>
      <c r="D72" s="78">
        <f t="shared" si="13"/>
        <v>0</v>
      </c>
      <c r="E72" s="79">
        <f t="shared" si="14"/>
        <v>0</v>
      </c>
      <c r="F72" s="86">
        <f t="shared" si="9"/>
        <v>0</v>
      </c>
      <c r="G72" s="64">
        <f t="shared" si="10"/>
        <v>0</v>
      </c>
      <c r="H72" s="95">
        <f t="shared" si="11"/>
        <v>0</v>
      </c>
      <c r="I72" s="96"/>
      <c r="J72" s="16"/>
      <c r="K72" s="5"/>
      <c r="L72" s="5"/>
    </row>
    <row r="73" spans="1:12" ht="15.75" customHeight="1">
      <c r="A73" s="61">
        <f t="shared" si="15"/>
        <v>134</v>
      </c>
      <c r="B73" s="59">
        <f t="shared" si="8"/>
        <v>0</v>
      </c>
      <c r="C73" s="76">
        <f t="shared" si="12"/>
        <v>0</v>
      </c>
      <c r="D73" s="78">
        <f t="shared" si="13"/>
        <v>0</v>
      </c>
      <c r="E73" s="79">
        <f t="shared" si="14"/>
        <v>0</v>
      </c>
      <c r="F73" s="86">
        <f t="shared" si="9"/>
        <v>0</v>
      </c>
      <c r="G73" s="64">
        <f t="shared" si="10"/>
        <v>0</v>
      </c>
      <c r="H73" s="95">
        <f t="shared" si="11"/>
        <v>0</v>
      </c>
      <c r="I73" s="96"/>
      <c r="J73" s="16"/>
      <c r="K73" s="5"/>
      <c r="L73" s="5"/>
    </row>
    <row r="74" spans="1:12" ht="15.75" customHeight="1">
      <c r="A74" s="61">
        <f t="shared" si="15"/>
        <v>135</v>
      </c>
      <c r="B74" s="59">
        <f t="shared" si="8"/>
        <v>0</v>
      </c>
      <c r="C74" s="76">
        <f t="shared" si="12"/>
        <v>0</v>
      </c>
      <c r="D74" s="78">
        <f t="shared" si="13"/>
        <v>0</v>
      </c>
      <c r="E74" s="79">
        <f t="shared" si="14"/>
        <v>0</v>
      </c>
      <c r="F74" s="86">
        <f t="shared" si="9"/>
        <v>0</v>
      </c>
      <c r="G74" s="64">
        <f t="shared" si="10"/>
        <v>0</v>
      </c>
      <c r="H74" s="95">
        <f t="shared" si="11"/>
        <v>0</v>
      </c>
      <c r="I74" s="96"/>
      <c r="J74" s="16"/>
      <c r="K74" s="5"/>
      <c r="L74" s="5"/>
    </row>
    <row r="75" spans="1:12" ht="15.75" customHeight="1">
      <c r="A75" s="61">
        <f t="shared" si="15"/>
        <v>136</v>
      </c>
      <c r="B75" s="59">
        <f t="shared" si="8"/>
        <v>0</v>
      </c>
      <c r="C75" s="76">
        <f t="shared" si="12"/>
        <v>0</v>
      </c>
      <c r="D75" s="78">
        <f t="shared" si="13"/>
        <v>0</v>
      </c>
      <c r="E75" s="79">
        <f t="shared" si="14"/>
        <v>0</v>
      </c>
      <c r="F75" s="86">
        <f t="shared" si="9"/>
        <v>0</v>
      </c>
      <c r="G75" s="64">
        <f t="shared" si="10"/>
        <v>0</v>
      </c>
      <c r="H75" s="95">
        <f t="shared" si="11"/>
        <v>0</v>
      </c>
      <c r="I75" s="96"/>
      <c r="J75" s="16"/>
      <c r="K75" s="5"/>
      <c r="L75" s="5"/>
    </row>
    <row r="76" spans="1:12" ht="15.75" customHeight="1">
      <c r="A76" s="61">
        <f t="shared" si="15"/>
        <v>137</v>
      </c>
      <c r="B76" s="59">
        <f t="shared" si="8"/>
        <v>0</v>
      </c>
      <c r="C76" s="76">
        <f t="shared" si="12"/>
        <v>0</v>
      </c>
      <c r="D76" s="78">
        <f t="shared" si="13"/>
        <v>0</v>
      </c>
      <c r="E76" s="79">
        <f t="shared" si="14"/>
        <v>0</v>
      </c>
      <c r="F76" s="86">
        <f t="shared" si="9"/>
        <v>0</v>
      </c>
      <c r="G76" s="64">
        <f t="shared" si="10"/>
        <v>0</v>
      </c>
      <c r="H76" s="95">
        <f t="shared" si="11"/>
        <v>0</v>
      </c>
      <c r="I76" s="96"/>
      <c r="J76" s="16"/>
      <c r="K76" s="5"/>
      <c r="L76" s="5"/>
    </row>
    <row r="77" spans="1:12" ht="15.75" customHeight="1">
      <c r="A77" s="61">
        <f t="shared" si="15"/>
        <v>138</v>
      </c>
      <c r="B77" s="59">
        <f t="shared" si="8"/>
        <v>0</v>
      </c>
      <c r="C77" s="76">
        <f t="shared" si="12"/>
        <v>0</v>
      </c>
      <c r="D77" s="78">
        <f t="shared" si="13"/>
        <v>0</v>
      </c>
      <c r="E77" s="79">
        <f t="shared" si="14"/>
        <v>0</v>
      </c>
      <c r="F77" s="86">
        <f t="shared" si="9"/>
        <v>0</v>
      </c>
      <c r="G77" s="64">
        <f t="shared" si="10"/>
        <v>0</v>
      </c>
      <c r="H77" s="95">
        <f t="shared" si="11"/>
        <v>0</v>
      </c>
      <c r="I77" s="96"/>
      <c r="J77" s="16"/>
      <c r="K77" s="5"/>
      <c r="L77" s="5"/>
    </row>
    <row r="78" spans="1:12" ht="15.75" customHeight="1">
      <c r="A78" s="61">
        <f t="shared" si="15"/>
        <v>139</v>
      </c>
      <c r="B78" s="59">
        <f t="shared" si="8"/>
        <v>0</v>
      </c>
      <c r="C78" s="76">
        <f t="shared" si="12"/>
        <v>0</v>
      </c>
      <c r="D78" s="78">
        <f t="shared" si="13"/>
        <v>0</v>
      </c>
      <c r="E78" s="79">
        <f t="shared" si="14"/>
        <v>0</v>
      </c>
      <c r="F78" s="86">
        <f t="shared" si="9"/>
        <v>0</v>
      </c>
      <c r="G78" s="64">
        <f t="shared" si="10"/>
        <v>0</v>
      </c>
      <c r="H78" s="95">
        <f t="shared" si="11"/>
        <v>0</v>
      </c>
      <c r="I78" s="96"/>
    </row>
    <row r="79" spans="1:12" ht="15.75" customHeight="1">
      <c r="A79" s="61">
        <f t="shared" si="15"/>
        <v>140</v>
      </c>
      <c r="B79" s="59">
        <f t="shared" si="8"/>
        <v>0</v>
      </c>
      <c r="C79" s="76">
        <f t="shared" si="12"/>
        <v>0</v>
      </c>
      <c r="D79" s="78">
        <f t="shared" si="13"/>
        <v>0</v>
      </c>
      <c r="E79" s="79">
        <f t="shared" si="14"/>
        <v>0</v>
      </c>
      <c r="F79" s="86">
        <f t="shared" si="9"/>
        <v>0</v>
      </c>
      <c r="G79" s="64">
        <f t="shared" si="10"/>
        <v>0</v>
      </c>
      <c r="H79" s="95">
        <f t="shared" si="11"/>
        <v>0</v>
      </c>
      <c r="I79" s="96"/>
    </row>
    <row r="80" spans="1:12" ht="15.75" customHeight="1">
      <c r="A80" s="61">
        <f t="shared" si="15"/>
        <v>141</v>
      </c>
      <c r="B80" s="59">
        <f t="shared" si="8"/>
        <v>0</v>
      </c>
      <c r="C80" s="76">
        <f t="shared" si="12"/>
        <v>0</v>
      </c>
      <c r="D80" s="78">
        <f t="shared" si="13"/>
        <v>0</v>
      </c>
      <c r="E80" s="79">
        <f t="shared" si="14"/>
        <v>0</v>
      </c>
      <c r="F80" s="86">
        <f t="shared" si="9"/>
        <v>0</v>
      </c>
      <c r="G80" s="64">
        <f t="shared" si="10"/>
        <v>0</v>
      </c>
      <c r="H80" s="95">
        <f t="shared" si="11"/>
        <v>0</v>
      </c>
      <c r="I80" s="96"/>
    </row>
    <row r="81" spans="1:9" ht="15.75" customHeight="1">
      <c r="A81" s="61">
        <f t="shared" si="15"/>
        <v>142</v>
      </c>
      <c r="B81" s="59">
        <f t="shared" si="8"/>
        <v>0</v>
      </c>
      <c r="C81" s="76">
        <f t="shared" si="12"/>
        <v>0</v>
      </c>
      <c r="D81" s="78">
        <f t="shared" si="13"/>
        <v>0</v>
      </c>
      <c r="E81" s="79">
        <f t="shared" si="14"/>
        <v>0</v>
      </c>
      <c r="F81" s="86">
        <f t="shared" si="9"/>
        <v>0</v>
      </c>
      <c r="G81" s="64">
        <f t="shared" si="10"/>
        <v>0</v>
      </c>
      <c r="H81" s="95">
        <f t="shared" si="11"/>
        <v>0</v>
      </c>
      <c r="I81" s="96"/>
    </row>
    <row r="82" spans="1:9" ht="15.75" customHeight="1">
      <c r="A82" s="61">
        <f t="shared" si="15"/>
        <v>143</v>
      </c>
      <c r="B82" s="59">
        <f t="shared" si="8"/>
        <v>0</v>
      </c>
      <c r="C82" s="76">
        <f t="shared" si="12"/>
        <v>0</v>
      </c>
      <c r="D82" s="78">
        <f t="shared" si="13"/>
        <v>0</v>
      </c>
      <c r="E82" s="79">
        <f t="shared" si="14"/>
        <v>0</v>
      </c>
      <c r="F82" s="86">
        <f t="shared" si="9"/>
        <v>0</v>
      </c>
      <c r="G82" s="64">
        <f t="shared" si="10"/>
        <v>0</v>
      </c>
      <c r="H82" s="95">
        <f t="shared" si="11"/>
        <v>0</v>
      </c>
      <c r="I82" s="96"/>
    </row>
    <row r="83" spans="1:9" ht="15.75" customHeight="1">
      <c r="A83" s="61">
        <f t="shared" si="15"/>
        <v>144</v>
      </c>
      <c r="B83" s="59">
        <f t="shared" si="8"/>
        <v>0</v>
      </c>
      <c r="C83" s="76">
        <f t="shared" si="12"/>
        <v>0</v>
      </c>
      <c r="D83" s="78">
        <f t="shared" si="13"/>
        <v>0</v>
      </c>
      <c r="E83" s="79">
        <f t="shared" si="14"/>
        <v>0</v>
      </c>
      <c r="F83" s="86">
        <f t="shared" si="9"/>
        <v>0</v>
      </c>
      <c r="G83" s="64">
        <f t="shared" si="10"/>
        <v>0</v>
      </c>
      <c r="H83" s="95">
        <f t="shared" si="11"/>
        <v>0</v>
      </c>
      <c r="I83" s="96"/>
    </row>
    <row r="84" spans="1:9" ht="15.75" customHeight="1">
      <c r="A84" s="61">
        <f t="shared" si="15"/>
        <v>145</v>
      </c>
      <c r="B84" s="59">
        <f t="shared" si="8"/>
        <v>0</v>
      </c>
      <c r="C84" s="76">
        <f t="shared" si="12"/>
        <v>0</v>
      </c>
      <c r="D84" s="78">
        <f t="shared" si="13"/>
        <v>0</v>
      </c>
      <c r="E84" s="79">
        <f t="shared" si="14"/>
        <v>0</v>
      </c>
      <c r="F84" s="86">
        <f t="shared" si="9"/>
        <v>0</v>
      </c>
      <c r="G84" s="64">
        <f t="shared" si="10"/>
        <v>0</v>
      </c>
      <c r="H84" s="95">
        <f t="shared" si="11"/>
        <v>0</v>
      </c>
      <c r="I84" s="96"/>
    </row>
    <row r="85" spans="1:9" ht="15">
      <c r="A85" s="61">
        <f t="shared" si="15"/>
        <v>146</v>
      </c>
      <c r="B85" s="59">
        <f t="shared" si="8"/>
        <v>0</v>
      </c>
      <c r="C85" s="76">
        <f t="shared" si="12"/>
        <v>0</v>
      </c>
      <c r="D85" s="78">
        <f t="shared" si="13"/>
        <v>0</v>
      </c>
      <c r="E85" s="79">
        <f t="shared" si="14"/>
        <v>0</v>
      </c>
      <c r="F85" s="86">
        <f t="shared" si="9"/>
        <v>0</v>
      </c>
      <c r="G85" s="64">
        <f t="shared" si="10"/>
        <v>0</v>
      </c>
      <c r="H85" s="95">
        <f t="shared" si="11"/>
        <v>0</v>
      </c>
      <c r="I85" s="96"/>
    </row>
    <row r="86" spans="1:9" ht="15">
      <c r="A86" s="61">
        <f t="shared" si="15"/>
        <v>147</v>
      </c>
      <c r="B86" s="59">
        <f t="shared" si="8"/>
        <v>0</v>
      </c>
      <c r="C86" s="76">
        <f t="shared" si="12"/>
        <v>0</v>
      </c>
      <c r="D86" s="78">
        <f t="shared" si="13"/>
        <v>0</v>
      </c>
      <c r="E86" s="79">
        <f t="shared" si="14"/>
        <v>0</v>
      </c>
      <c r="F86" s="86">
        <f t="shared" si="9"/>
        <v>0</v>
      </c>
      <c r="G86" s="64">
        <f t="shared" si="10"/>
        <v>0</v>
      </c>
      <c r="H86" s="95">
        <f t="shared" si="11"/>
        <v>0</v>
      </c>
      <c r="I86" s="96"/>
    </row>
    <row r="87" spans="1:9" ht="15">
      <c r="A87" s="61">
        <f t="shared" si="15"/>
        <v>148</v>
      </c>
      <c r="B87" s="59">
        <f t="shared" si="8"/>
        <v>0</v>
      </c>
      <c r="C87" s="76">
        <f t="shared" si="12"/>
        <v>0</v>
      </c>
      <c r="D87" s="78">
        <f t="shared" si="13"/>
        <v>0</v>
      </c>
      <c r="E87" s="79">
        <f t="shared" si="14"/>
        <v>0</v>
      </c>
      <c r="F87" s="86">
        <f t="shared" si="9"/>
        <v>0</v>
      </c>
      <c r="G87" s="64">
        <f t="shared" si="10"/>
        <v>0</v>
      </c>
      <c r="H87" s="95">
        <f t="shared" si="11"/>
        <v>0</v>
      </c>
      <c r="I87" s="96"/>
    </row>
    <row r="88" spans="1:9" ht="15">
      <c r="A88" s="61">
        <f t="shared" si="15"/>
        <v>149</v>
      </c>
      <c r="B88" s="59">
        <f t="shared" si="8"/>
        <v>0</v>
      </c>
      <c r="C88" s="76">
        <f t="shared" si="12"/>
        <v>0</v>
      </c>
      <c r="D88" s="78">
        <f t="shared" si="13"/>
        <v>0</v>
      </c>
      <c r="E88" s="79">
        <f t="shared" si="14"/>
        <v>0</v>
      </c>
      <c r="F88" s="86">
        <f t="shared" si="9"/>
        <v>0</v>
      </c>
      <c r="G88" s="64">
        <f t="shared" si="10"/>
        <v>0</v>
      </c>
      <c r="H88" s="95">
        <f t="shared" si="11"/>
        <v>0</v>
      </c>
      <c r="I88" s="96"/>
    </row>
    <row r="89" spans="1:9" ht="15.75" thickBot="1">
      <c r="A89" s="62">
        <f t="shared" si="15"/>
        <v>150</v>
      </c>
      <c r="B89" s="59">
        <f t="shared" si="8"/>
        <v>0</v>
      </c>
      <c r="C89" s="76">
        <f t="shared" si="12"/>
        <v>0</v>
      </c>
      <c r="D89" s="78">
        <f t="shared" si="13"/>
        <v>0</v>
      </c>
      <c r="E89" s="79">
        <f t="shared" si="14"/>
        <v>0</v>
      </c>
      <c r="F89" s="86">
        <f t="shared" si="9"/>
        <v>0</v>
      </c>
      <c r="G89" s="65">
        <f t="shared" si="10"/>
        <v>0</v>
      </c>
      <c r="H89" s="97">
        <f t="shared" si="11"/>
        <v>0</v>
      </c>
      <c r="I89" s="98"/>
    </row>
  </sheetData>
  <sheetProtection password="C6EF" sheet="1" objects="1" scenarios="1" formatCells="0" formatColumns="0" formatRows="0" insertColumns="0" insertRows="0" insertHyperlinks="0" deleteColumns="0" deleteRows="0" sort="0" autoFilter="0" pivotTables="0"/>
  <protectedRanges>
    <protectedRange sqref="A2:I2" name="区域1"/>
  </protectedRanges>
  <mergeCells count="88">
    <mergeCell ref="H12:I12"/>
    <mergeCell ref="A1:I1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24:I24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36:I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48:I48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60:I60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72:I72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84:I84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5:I85"/>
    <mergeCell ref="H86:I86"/>
    <mergeCell ref="H87:I87"/>
    <mergeCell ref="H88:I88"/>
    <mergeCell ref="H89:I89"/>
  </mergeCells>
  <phoneticPr fontId="1" type="noConversion"/>
  <dataValidations count="2">
    <dataValidation type="list" allowBlank="1" showInputMessage="1" showErrorMessage="1" sqref="I2">
      <formula1>$L$4:$L$6</formula1>
    </dataValidation>
    <dataValidation type="whole" allowBlank="1" showInputMessage="1" showErrorMessage="1" sqref="G2">
      <formula1>0</formula1>
      <formula2>85</formula2>
    </dataValidation>
  </dataValidations>
  <printOptions horizontalCentered="1"/>
  <pageMargins left="0.35433070866141736" right="0.27559055118110237" top="0.39370078740157483" bottom="0.35433070866141736" header="0.31496062992125984" footer="0.15748031496062992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备注</vt:lpstr>
      <vt:lpstr>双喜演示</vt:lpstr>
      <vt:lpstr>美满一生演示</vt:lpstr>
      <vt:lpstr>老瑞鑫财富升级</vt:lpstr>
      <vt:lpstr>新瑞鑫升级演示</vt:lpstr>
      <vt:lpstr>返本后差异对比</vt:lpstr>
      <vt:lpstr> 返本后领取对比差异对比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</dc:creator>
  <cp:lastModifiedBy>Administrator</cp:lastModifiedBy>
  <cp:lastPrinted>2013-08-06T05:04:36Z</cp:lastPrinted>
  <dcterms:created xsi:type="dcterms:W3CDTF">2013-07-25T02:40:25Z</dcterms:created>
  <dcterms:modified xsi:type="dcterms:W3CDTF">2013-08-16T02:00:43Z</dcterms:modified>
</cp:coreProperties>
</file>